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 " sheetId="6" r:id="rId6"/>
    <sheet name="Лист1" sheetId="7" state="hidden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Sultanxodja Xashimov</author>
  </authors>
  <commentList>
    <comment ref="I10" authorId="0">
      <text>
        <r>
          <rPr>
            <b/>
            <sz val="9"/>
            <rFont val="Tahoma"/>
            <family val="0"/>
          </rPr>
          <t>Sultanxodja Xashimov: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<sst xmlns="http://schemas.openxmlformats.org/spreadsheetml/2006/main" count="1806" uniqueCount="173">
  <si>
    <t>Бюджетдан ташқари жамғарма маблағлари</t>
  </si>
  <si>
    <t>Ягона етказиб берувчи</t>
  </si>
  <si>
    <t>Лампа</t>
  </si>
  <si>
    <t xml:space="preserve">Шартнома бланкалари
 (кўчмас мулк билан боғлиқ битимларни расмийлаштириш учун) </t>
  </si>
  <si>
    <t xml:space="preserve">Ишончнома бланкалари (автотранспорт воситалари билан боғлиқ битимларни расмийлаштириш учун) </t>
  </si>
  <si>
    <t xml:space="preserve">4-шакл </t>
  </si>
  <si>
    <t xml:space="preserve">Ўтказилган танловлар (тендерлар) ва амалга оширилган давлат харидлари тўғрисидаги </t>
  </si>
  <si>
    <t>МАЪЛУМОТ</t>
  </si>
  <si>
    <t xml:space="preserve">№ </t>
  </si>
  <si>
    <t xml:space="preserve">Иқтисодий 
тасниф бўйича харажатлар моддаси </t>
  </si>
  <si>
    <t xml:space="preserve">Харид қилинган товарлар ва хизматлар номи </t>
  </si>
  <si>
    <t xml:space="preserve">Молиялаштириш манбаси (бюджет/бюджетдан ташқари маблағлар ҳисобидан </t>
  </si>
  <si>
    <t xml:space="preserve">Ҳарид жараёнини амалга ошириш тури </t>
  </si>
  <si>
    <t xml:space="preserve">Лот/шартнома 
рақами </t>
  </si>
  <si>
    <t xml:space="preserve">Товарлар (хизматлар) хариди мақсадлари (марказий аппарат/идоравий ташкилот учун </t>
  </si>
  <si>
    <t>Харид қилинаётган товарлар (хизматлар) ўлчов бирлиги (имконият дражаси)</t>
  </si>
  <si>
    <t>Харид қилинаётган товарлар (хизматлар) миқдори (хажми)</t>
  </si>
  <si>
    <t>Битим (шартнома) бўйича товарлар (хизматлар) миқдори (хажми)</t>
  </si>
  <si>
    <t>Харид қилинган товарлар (хизматлар) жами миқдори (хажми) қиймати (сўм)</t>
  </si>
  <si>
    <t>* Ўтказилган танловлар (тендерлар) ва амалга оширилган давлат харидлари тўғрисидаги маълумотлар йил бошидан ўсиб борувчи тартибда кўрсатилади.</t>
  </si>
  <si>
    <t>бюджет</t>
  </si>
  <si>
    <t>прямой закуп</t>
  </si>
  <si>
    <t>услуга</t>
  </si>
  <si>
    <t>Қўриқлаш хизмати</t>
  </si>
  <si>
    <t>Для нужд центрального аппарата министерства</t>
  </si>
  <si>
    <t>Аукцион</t>
  </si>
  <si>
    <t>Соловое оборудование</t>
  </si>
  <si>
    <t>в том числе:</t>
  </si>
  <si>
    <t>Пароконвектомат</t>
  </si>
  <si>
    <t>Холодильный шкаф</t>
  </si>
  <si>
    <t>Жарочный шкаф</t>
  </si>
  <si>
    <t>тележка</t>
  </si>
  <si>
    <t>Программный продукт</t>
  </si>
  <si>
    <t>Приобретение лецинзия</t>
  </si>
  <si>
    <t xml:space="preserve">комплект </t>
  </si>
  <si>
    <t>Адлия бошқармалари эхтиёжи учун</t>
  </si>
  <si>
    <t>дона</t>
  </si>
  <si>
    <t>пачка</t>
  </si>
  <si>
    <t xml:space="preserve">Шартнома бланкалари (автотранспорт воситалари билан боғлиқ битимларни расмийлаштириш учун) </t>
  </si>
  <si>
    <t>Услуги по организации обеда</t>
  </si>
  <si>
    <t xml:space="preserve">2020 йил 1 кварталда* </t>
  </si>
  <si>
    <t xml:space="preserve">Разоаботка сметной документации на капитальные ремонт здания </t>
  </si>
  <si>
    <t>Вазирлие марказий аппатари эхтиёжи учун</t>
  </si>
  <si>
    <t>хизмат</t>
  </si>
  <si>
    <t>Ишончнома бланкалари
 (кўчмас мулк билан боғлиқ битимларни расмийлаштириш учун)</t>
  </si>
  <si>
    <t>Лот 8352753 / 26.01.2020й. 7399896-сон  шартнома</t>
  </si>
  <si>
    <t>Лот 1277804 / 22.01.2020й. 12-В/93-сон шартнома</t>
  </si>
  <si>
    <t>42 99 990</t>
  </si>
  <si>
    <t>Лот 8370658 / 13.02.2020й. 7501339-сон шартнома</t>
  </si>
  <si>
    <t>42 52 110</t>
  </si>
  <si>
    <t>43 39 000</t>
  </si>
  <si>
    <t>Почта конвертлари</t>
  </si>
  <si>
    <t>Лот 5117586 / 17.02.2020й. 4619812-сон шартнома</t>
  </si>
  <si>
    <t>Бумага A4, пл.80гр/м2, 1пач./2,5 кг (сорт B)</t>
  </si>
  <si>
    <t>Лот 5122253 / 26.02.2020й. 4626698-сон шартнома</t>
  </si>
  <si>
    <t>Лот 1305755 / 1-2020/МЮ от 30.01.2020г.</t>
  </si>
  <si>
    <t>Лот 1305755 / 30.01.2020й. 1-2020/МЮ-сон шартнома</t>
  </si>
  <si>
    <t>Лот 1322807, 10.02.2020й. 12-В/162-сон шартнома</t>
  </si>
  <si>
    <t>Тнхническая поддержка  автоматезированнной информационной системы "Нотариус"</t>
  </si>
  <si>
    <t>Нотариат бўлимлар эхтиёжи учун</t>
  </si>
  <si>
    <t>Лот 1303441, 28.01.2020й. 113-сон шартнома</t>
  </si>
  <si>
    <t>Лот 1359812, 31.01.2020й.   0120170683-сон шартнома</t>
  </si>
  <si>
    <t>Бюджет маблағлари</t>
  </si>
  <si>
    <t>вКт/с</t>
  </si>
  <si>
    <t>42 92 100</t>
  </si>
  <si>
    <t>42 52 120</t>
  </si>
  <si>
    <t>42 92 200</t>
  </si>
  <si>
    <t>42 21 000</t>
  </si>
  <si>
    <t>Курерлик хизмати</t>
  </si>
  <si>
    <t>Конкурус танлов</t>
  </si>
  <si>
    <t>Лот 6971520, 23.01.2020й. 70-сон шартнома</t>
  </si>
  <si>
    <t>Совук сув учун</t>
  </si>
  <si>
    <t>Лот 1276285, 01.01.2020й. 22248-сон шартнома</t>
  </si>
  <si>
    <t>м.куб</t>
  </si>
  <si>
    <t>42 24 000</t>
  </si>
  <si>
    <t>Телефон алоқаси хизмати</t>
  </si>
  <si>
    <t>Лот 1277946, 28.01.2020й. Call-6-сон шартнома</t>
  </si>
  <si>
    <t>42 92 110</t>
  </si>
  <si>
    <t>43 92 110</t>
  </si>
  <si>
    <t>Лот 1277904, 31.01.2020й. CPIO-0924/VPN-сон шартнома</t>
  </si>
  <si>
    <t>Лот 1277904, 28.01.2020й. CIPO-0850/IPTV-сон шартнома</t>
  </si>
  <si>
    <t>44 92 110</t>
  </si>
  <si>
    <t>43 54 990</t>
  </si>
  <si>
    <t>42 52 300</t>
  </si>
  <si>
    <t>43 55 200</t>
  </si>
  <si>
    <t>Машина для чистки обуви</t>
  </si>
  <si>
    <t xml:space="preserve">Лот 8391830, 28.02.2020й. 7553979-сон шартнома </t>
  </si>
  <si>
    <t xml:space="preserve">Лот 5128325, 16.03.2020й. 4640680-сон шартнома </t>
  </si>
  <si>
    <t>Лот 8405135 12.03.2020й. 7585549-сон шартнома</t>
  </si>
  <si>
    <t>Лот 1359797,  27.02.2020й. 12-сон шартнома</t>
  </si>
  <si>
    <t>48 21 190</t>
  </si>
  <si>
    <t>Лот 1390207, 28.02.2020й. TAS61-2020020367781-сон шартнома</t>
  </si>
  <si>
    <t>Тўғридан-тўғри харид</t>
  </si>
  <si>
    <t>Лот 1292172, 30.01.2020й. 9-сон шартнома</t>
  </si>
  <si>
    <t>Cопровождения  Системs элетронного документооборота "av.ijro"</t>
  </si>
  <si>
    <t>Ичимлик суви “Тошкент” (газланган 0,33)</t>
  </si>
  <si>
    <t>Ичимлик суви “SHAFFOF” (18,9л)</t>
  </si>
  <si>
    <t>Электор энергияси учун</t>
  </si>
  <si>
    <t>Лот 1346534, 21.02.2020й. 1454/109-сон шартнома</t>
  </si>
  <si>
    <t>Лот 5125839,  09.03.2020й. 4635505-сон шартнома</t>
  </si>
  <si>
    <t>Лот 5132140,  02.03.2020й. 4630151-сон шартнома</t>
  </si>
  <si>
    <t>100 л. Сув иситгич</t>
  </si>
  <si>
    <t>Блендер</t>
  </si>
  <si>
    <t>Бир мартталик медицина қўлқопи</t>
  </si>
  <si>
    <t>Лот 8470081,  22.05.2020й. 7947590-сон шартнома</t>
  </si>
  <si>
    <t>Лот 1500824, 29.04.2020й. 17101216188-сон шартнома</t>
  </si>
  <si>
    <t>Тонер</t>
  </si>
  <si>
    <t>Чернила</t>
  </si>
  <si>
    <t>Тонер картридж</t>
  </si>
  <si>
    <t>Оргткхника эхтиёж қисимлари</t>
  </si>
  <si>
    <t>Лот 1532383, 01.04.2020й. 4651819-сон шартнома</t>
  </si>
  <si>
    <t>шу жумладан:</t>
  </si>
  <si>
    <t>42 52 410</t>
  </si>
  <si>
    <t>Хлорохин</t>
  </si>
  <si>
    <t>Электрон дўкон</t>
  </si>
  <si>
    <t>Лот 8468457, 20.05.2020й. 7941896-сон шартнома</t>
  </si>
  <si>
    <t>кг</t>
  </si>
  <si>
    <t>Салфетки для диспенсера Z Elma 200 шт (200).</t>
  </si>
  <si>
    <t>Лот 8474887, 20.05.2020й. 7961553-сон шартнома</t>
  </si>
  <si>
    <t>Жест кий диск [656108-001] HPE 1TB 6G SATA 7.2K rpm SFF (2.5-inch) длясервера HP ProLiant DL360 Gen9 парт  номер: 755258-B21</t>
  </si>
  <si>
    <t>Жест кий диск [730706-001] 1TB 2,5''(SFF) SAS 7,2K 6G Hot Plug Dual Port для Дискового массива HPE MSA 2040</t>
  </si>
  <si>
    <t>Орктехника бутлаш қисимлари</t>
  </si>
  <si>
    <t>Лот 5126031, 09.03.2020й. 4635647-сон шартнома</t>
  </si>
  <si>
    <t xml:space="preserve">2020 йилда* </t>
  </si>
  <si>
    <t>Вазирлик марказий аппатари эхтиёжи учун</t>
  </si>
  <si>
    <t>Суюқ совун</t>
  </si>
  <si>
    <t>Лот 8481619, 03.06.2020й. 7983283-сон шартнома</t>
  </si>
  <si>
    <t xml:space="preserve">Флаг 1,20х2,20 м с нанисением логотипа </t>
  </si>
  <si>
    <t>Лот 8401363, 08.03.2020й. 7577845-сон шартнома</t>
  </si>
  <si>
    <t>Интернет хизмати</t>
  </si>
  <si>
    <t>Лот 1366307, 04.03.2020й. CPIO-0851-NET-VPN-сон шартнома</t>
  </si>
  <si>
    <t>Лот 8470081, 22.05.2020й. 7947590-сон шартнома</t>
  </si>
  <si>
    <t>Антисептическое средство для рук 5 литр</t>
  </si>
  <si>
    <t>Лот 8404056, 19.06.2020й. 8025695-сон шартнома</t>
  </si>
  <si>
    <t>Комбинизон</t>
  </si>
  <si>
    <t>Лот 8504061, 19.06.2020й. 8025733-сон шартнома</t>
  </si>
  <si>
    <t>DDR4 non-ECC Объем оперативной памяти 8 Гб</t>
  </si>
  <si>
    <t>43 54 920</t>
  </si>
  <si>
    <t>Лот 5150722, 22.06.2020й. 4701424-сон шартнома</t>
  </si>
  <si>
    <t>Лот 8504058, 19.06.2020й. 8025712-сон шартнома</t>
  </si>
  <si>
    <t>Пожарный щит</t>
  </si>
  <si>
    <t>Лот 8494263, 12.06.2020й. 8010513-сон шартнома</t>
  </si>
  <si>
    <t>Туалетная бумага</t>
  </si>
  <si>
    <t>Лот 8500756, 18.06.2020й. 8020916-сон шартнома</t>
  </si>
  <si>
    <t>Штамп ясаш</t>
  </si>
  <si>
    <t>Лот 8228672, 28.03.2020й. 7627601-сон шартнома</t>
  </si>
  <si>
    <t>Фельд связ</t>
  </si>
  <si>
    <t>Лот 1256226, 16.01.2020й. 69-сон шартнома</t>
  </si>
  <si>
    <t>Силовое оборудование</t>
  </si>
  <si>
    <t>"Узбекистон-Япония: Стратегик хамкорликнинг янги боскичи" китоб-альбом (узбек)</t>
  </si>
  <si>
    <t>"Узбекистон-Япония: Стратегик хамкорликнинг янги боскичи" китоб-альбом (узбек, япон, рус тилида)</t>
  </si>
  <si>
    <t>Вазирлик марказий аппатари кутубхона фондига</t>
  </si>
  <si>
    <t>Беғараз ёрдам</t>
  </si>
  <si>
    <t>"Узбекистон-Япония: Стратегик хамкорликнинг янги боскичи" китоб-альбом (япон тилида)</t>
  </si>
  <si>
    <t>"Узбекистан-Япония: Новый уровень стратегического партнерства" китоб-альбом (рус)</t>
  </si>
  <si>
    <t>Маска</t>
  </si>
  <si>
    <t>Лот 8504059 , 16.06.2020й. 78025700-сон шартнома</t>
  </si>
  <si>
    <t>Фармоиш 1078-Ф, 23.12.2019й.</t>
  </si>
  <si>
    <t>15.07.2020й. 9108-сон шартнома</t>
  </si>
  <si>
    <t>Журнал "Ўзбекистон стратегияси" (ўзбек, рус ва инглиз тилларда)</t>
  </si>
  <si>
    <t>Иссиқлик энергияси</t>
  </si>
  <si>
    <t>42 23 000</t>
  </si>
  <si>
    <t>Лот 1340206, 21.02.2020й. 34128-сон шартнома</t>
  </si>
  <si>
    <t>Гкая</t>
  </si>
  <si>
    <t>Оформление из живых срезанных цветов</t>
  </si>
  <si>
    <t>Лот 1390266, 21.02.2020й. 51-сон шартнома</t>
  </si>
  <si>
    <t>Лот 8504055, 19.06.2020й. 8025694-сон шартнома</t>
  </si>
  <si>
    <t>Жесткий диск [656108-001] HPE 1TB 6G SATA 7.2K rpm SFF (2.5-inch) длясервера HP ProLiant DL360 Gen9 парт  номер: 755258-B21</t>
  </si>
  <si>
    <t>Жесткий диск [730706-001] 1TB 2,5''(SFF) SAS 7,2K 6G Hot Plug Dual Port для Дискового массива HPE MSA 2040</t>
  </si>
  <si>
    <t>Тележка</t>
  </si>
  <si>
    <t xml:space="preserve">Разработка сметной документации на капитальные ремонт здания </t>
  </si>
  <si>
    <t>Техническая поддержка  автоматизированнной информационной системы "Нотариус"</t>
  </si>
  <si>
    <t>Оргтехника бутлаш қисмлари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</si>
</sst>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</numFmts>
  <fonts count="48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202" fontId="0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41</v>
      </c>
      <c r="D10" s="4" t="s">
        <v>0</v>
      </c>
      <c r="E10" s="5" t="s">
        <v>114</v>
      </c>
      <c r="F10" s="4" t="s">
        <v>45</v>
      </c>
      <c r="G10" s="4" t="s">
        <v>42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e">
        <f>#REF!</f>
        <v>#REF!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e">
        <f>#REF!</f>
        <v>#REF!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42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11">
        <v>4292100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42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11">
        <v>4252120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42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11">
        <v>4292200</v>
      </c>
      <c r="C16" s="4" t="s">
        <v>94</v>
      </c>
      <c r="D16" s="4" t="s">
        <v>20</v>
      </c>
      <c r="E16" s="4" t="s">
        <v>21</v>
      </c>
      <c r="F16" s="4" t="s">
        <v>55</v>
      </c>
      <c r="G16" s="4" t="s">
        <v>24</v>
      </c>
      <c r="H16" s="4" t="s">
        <v>22</v>
      </c>
      <c r="I16" s="2">
        <v>1</v>
      </c>
      <c r="J16" s="2">
        <v>3</v>
      </c>
      <c r="K16" s="2">
        <v>5954100</v>
      </c>
    </row>
    <row r="18" ht="21.75" customHeight="1">
      <c r="B18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3"/>
  <sheetViews>
    <sheetView zoomScalePageLayoutView="0" workbookViewId="0" topLeftCell="A17">
      <selection activeCell="J20" sqref="J20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41</v>
      </c>
      <c r="D10" s="4" t="s">
        <v>0</v>
      </c>
      <c r="E10" s="5" t="s">
        <v>114</v>
      </c>
      <c r="F10" s="4" t="s">
        <v>45</v>
      </c>
      <c r="G10" s="4" t="s">
        <v>42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s">
        <v>59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s">
        <v>59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42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20" t="s">
        <v>64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42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20" t="s">
        <v>65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42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20" t="s">
        <v>66</v>
      </c>
      <c r="C16" s="4" t="s">
        <v>94</v>
      </c>
      <c r="D16" s="4" t="s">
        <v>20</v>
      </c>
      <c r="E16" s="4" t="s">
        <v>92</v>
      </c>
      <c r="F16" s="4" t="s">
        <v>56</v>
      </c>
      <c r="G16" s="4" t="s">
        <v>42</v>
      </c>
      <c r="H16" s="4" t="s">
        <v>43</v>
      </c>
      <c r="I16" s="2">
        <v>3</v>
      </c>
      <c r="J16" s="2">
        <v>3</v>
      </c>
      <c r="K16" s="2">
        <f>5954100*3</f>
        <v>17862300</v>
      </c>
    </row>
    <row r="17" spans="1:11" ht="38.25">
      <c r="A17" s="6">
        <v>8</v>
      </c>
      <c r="B17" s="20" t="s">
        <v>47</v>
      </c>
      <c r="C17" s="4" t="s">
        <v>4</v>
      </c>
      <c r="D17" s="4" t="s">
        <v>0</v>
      </c>
      <c r="E17" s="4" t="s">
        <v>92</v>
      </c>
      <c r="F17" s="4" t="s">
        <v>57</v>
      </c>
      <c r="G17" s="4" t="s">
        <v>35</v>
      </c>
      <c r="H17" s="4" t="s">
        <v>36</v>
      </c>
      <c r="I17" s="2">
        <f>100000</f>
        <v>100000</v>
      </c>
      <c r="J17" s="2">
        <v>1327000</v>
      </c>
      <c r="K17" s="12">
        <v>38525000</v>
      </c>
    </row>
    <row r="18" spans="1:11" ht="38.25">
      <c r="A18" s="6">
        <v>9</v>
      </c>
      <c r="B18" s="20" t="s">
        <v>47</v>
      </c>
      <c r="C18" s="4" t="s">
        <v>38</v>
      </c>
      <c r="D18" s="4" t="s">
        <v>0</v>
      </c>
      <c r="E18" s="4" t="s">
        <v>92</v>
      </c>
      <c r="F18" s="4" t="s">
        <v>57</v>
      </c>
      <c r="G18" s="4" t="s">
        <v>35</v>
      </c>
      <c r="H18" s="4" t="s">
        <v>36</v>
      </c>
      <c r="I18" s="2"/>
      <c r="J18" s="2">
        <v>815000</v>
      </c>
      <c r="K18" s="12"/>
    </row>
    <row r="19" spans="1:11" ht="38.25">
      <c r="A19" s="6">
        <v>10</v>
      </c>
      <c r="B19" s="20" t="s">
        <v>47</v>
      </c>
      <c r="C19" s="4" t="s">
        <v>58</v>
      </c>
      <c r="D19" s="4" t="s">
        <v>0</v>
      </c>
      <c r="E19" s="4" t="s">
        <v>92</v>
      </c>
      <c r="F19" s="4" t="s">
        <v>60</v>
      </c>
      <c r="G19" s="4" t="s">
        <v>59</v>
      </c>
      <c r="H19" s="4" t="s">
        <v>43</v>
      </c>
      <c r="I19" s="2">
        <v>2</v>
      </c>
      <c r="J19" s="2">
        <v>165000000</v>
      </c>
      <c r="K19" s="2">
        <v>30000000</v>
      </c>
    </row>
    <row r="20" spans="1:11" ht="51">
      <c r="A20" s="6">
        <v>11</v>
      </c>
      <c r="B20" s="20" t="s">
        <v>67</v>
      </c>
      <c r="C20" s="4" t="s">
        <v>97</v>
      </c>
      <c r="D20" s="4" t="s">
        <v>0</v>
      </c>
      <c r="E20" s="4" t="s">
        <v>1</v>
      </c>
      <c r="F20" s="4" t="s">
        <v>61</v>
      </c>
      <c r="G20" s="4" t="s">
        <v>42</v>
      </c>
      <c r="H20" s="4" t="s">
        <v>63</v>
      </c>
      <c r="I20" s="21">
        <f>37.394+36.031</f>
        <v>73.425</v>
      </c>
      <c r="J20" s="2">
        <v>552000</v>
      </c>
      <c r="K20" s="2">
        <f>16827300+16213950</f>
        <v>33041250</v>
      </c>
    </row>
    <row r="21" spans="1:11" ht="38.25">
      <c r="A21" s="6">
        <v>12</v>
      </c>
      <c r="B21" s="20" t="s">
        <v>47</v>
      </c>
      <c r="C21" s="4" t="s">
        <v>68</v>
      </c>
      <c r="D21" s="4" t="s">
        <v>0</v>
      </c>
      <c r="E21" s="4" t="s">
        <v>69</v>
      </c>
      <c r="F21" s="4" t="s">
        <v>70</v>
      </c>
      <c r="G21" s="4" t="s">
        <v>42</v>
      </c>
      <c r="H21" s="4" t="s">
        <v>43</v>
      </c>
      <c r="I21" s="2">
        <f>1021330.66</f>
        <v>1021330.66</v>
      </c>
      <c r="J21" s="2">
        <v>26455217</v>
      </c>
      <c r="K21" s="2">
        <v>1021330.66</v>
      </c>
    </row>
    <row r="22" spans="1:11" ht="38.25">
      <c r="A22" s="6">
        <v>13</v>
      </c>
      <c r="B22" s="20" t="s">
        <v>74</v>
      </c>
      <c r="C22" s="4" t="s">
        <v>71</v>
      </c>
      <c r="D22" s="4" t="s">
        <v>0</v>
      </c>
      <c r="E22" s="4" t="s">
        <v>1</v>
      </c>
      <c r="F22" s="4" t="s">
        <v>72</v>
      </c>
      <c r="G22" s="4" t="s">
        <v>42</v>
      </c>
      <c r="H22" s="4" t="s">
        <v>73</v>
      </c>
      <c r="I22" s="12">
        <f>381</f>
        <v>381</v>
      </c>
      <c r="J22" s="12">
        <v>11848.34</v>
      </c>
      <c r="K22" s="2">
        <v>367764</v>
      </c>
    </row>
    <row r="23" spans="1:11" ht="38.25">
      <c r="A23" s="6">
        <v>14</v>
      </c>
      <c r="B23" s="20" t="s">
        <v>77</v>
      </c>
      <c r="C23" s="4" t="s">
        <v>75</v>
      </c>
      <c r="D23" s="4" t="s">
        <v>0</v>
      </c>
      <c r="E23" s="4" t="s">
        <v>92</v>
      </c>
      <c r="F23" s="4" t="s">
        <v>76</v>
      </c>
      <c r="G23" s="4" t="s">
        <v>42</v>
      </c>
      <c r="H23" s="4" t="s">
        <v>43</v>
      </c>
      <c r="I23" s="2">
        <v>519170</v>
      </c>
      <c r="J23" s="2">
        <v>6230040</v>
      </c>
      <c r="K23" s="2">
        <v>519170</v>
      </c>
    </row>
    <row r="24" spans="1:11" ht="51">
      <c r="A24" s="6">
        <v>15</v>
      </c>
      <c r="B24" s="20" t="s">
        <v>78</v>
      </c>
      <c r="C24" s="4" t="s">
        <v>75</v>
      </c>
      <c r="D24" s="4" t="s">
        <v>0</v>
      </c>
      <c r="E24" s="4" t="s">
        <v>92</v>
      </c>
      <c r="F24" s="4" t="s">
        <v>79</v>
      </c>
      <c r="G24" s="4" t="s">
        <v>42</v>
      </c>
      <c r="H24" s="4" t="s">
        <v>43</v>
      </c>
      <c r="I24" s="2">
        <f>1820000+1820000</f>
        <v>3640000</v>
      </c>
      <c r="J24" s="2">
        <v>21840000</v>
      </c>
      <c r="K24" s="2">
        <f>I24</f>
        <v>3640000</v>
      </c>
    </row>
    <row r="25" spans="1:11" ht="51">
      <c r="A25" s="6">
        <v>16</v>
      </c>
      <c r="B25" s="20" t="s">
        <v>81</v>
      </c>
      <c r="C25" s="4" t="s">
        <v>75</v>
      </c>
      <c r="D25" s="4" t="s">
        <v>0</v>
      </c>
      <c r="E25" s="4" t="s">
        <v>92</v>
      </c>
      <c r="F25" s="4" t="s">
        <v>80</v>
      </c>
      <c r="G25" s="4" t="s">
        <v>42</v>
      </c>
      <c r="H25" s="4" t="s">
        <v>43</v>
      </c>
      <c r="I25" s="2">
        <v>108000</v>
      </c>
      <c r="J25" s="2">
        <v>1440000</v>
      </c>
      <c r="K25" s="2">
        <v>108000</v>
      </c>
    </row>
    <row r="26" spans="1:11" ht="38.25">
      <c r="A26" s="6">
        <v>17</v>
      </c>
      <c r="B26" s="20" t="s">
        <v>82</v>
      </c>
      <c r="C26" s="4" t="s">
        <v>26</v>
      </c>
      <c r="D26" s="4" t="s">
        <v>0</v>
      </c>
      <c r="E26" s="4" t="s">
        <v>25</v>
      </c>
      <c r="F26" s="4" t="s">
        <v>99</v>
      </c>
      <c r="G26" s="4" t="s">
        <v>42</v>
      </c>
      <c r="H26" s="4"/>
      <c r="I26" s="2"/>
      <c r="J26" s="2"/>
      <c r="K26" s="2">
        <v>46953000</v>
      </c>
    </row>
    <row r="27" spans="1:11" ht="12.75">
      <c r="A27" s="6"/>
      <c r="B27" s="20"/>
      <c r="C27" s="4" t="s">
        <v>111</v>
      </c>
      <c r="D27" s="4"/>
      <c r="E27" s="4"/>
      <c r="F27" s="4"/>
      <c r="G27" s="4"/>
      <c r="H27" s="4"/>
      <c r="I27" s="2"/>
      <c r="J27" s="2"/>
      <c r="K27" s="2"/>
    </row>
    <row r="28" spans="1:11" ht="38.25">
      <c r="A28" s="6"/>
      <c r="B28" s="20" t="s">
        <v>82</v>
      </c>
      <c r="C28" s="4" t="s">
        <v>28</v>
      </c>
      <c r="D28" s="4" t="s">
        <v>0</v>
      </c>
      <c r="E28" s="4" t="s">
        <v>25</v>
      </c>
      <c r="F28" s="4" t="s">
        <v>99</v>
      </c>
      <c r="G28" s="4" t="s">
        <v>42</v>
      </c>
      <c r="H28" s="4" t="s">
        <v>36</v>
      </c>
      <c r="I28" s="2">
        <v>1</v>
      </c>
      <c r="J28" s="2">
        <v>1</v>
      </c>
      <c r="K28" s="2">
        <v>33750000</v>
      </c>
    </row>
    <row r="29" spans="1:11" ht="38.25">
      <c r="A29" s="6"/>
      <c r="B29" s="20" t="s">
        <v>82</v>
      </c>
      <c r="C29" s="4" t="s">
        <v>29</v>
      </c>
      <c r="D29" s="4" t="s">
        <v>0</v>
      </c>
      <c r="E29" s="4" t="s">
        <v>25</v>
      </c>
      <c r="F29" s="4" t="s">
        <v>99</v>
      </c>
      <c r="G29" s="4" t="s">
        <v>42</v>
      </c>
      <c r="H29" s="4" t="s">
        <v>36</v>
      </c>
      <c r="I29" s="2">
        <v>1</v>
      </c>
      <c r="J29" s="2">
        <v>1</v>
      </c>
      <c r="K29" s="2">
        <v>7560000</v>
      </c>
    </row>
    <row r="30" spans="1:11" ht="38.25">
      <c r="A30" s="6"/>
      <c r="B30" s="20" t="s">
        <v>82</v>
      </c>
      <c r="C30" s="4" t="s">
        <v>30</v>
      </c>
      <c r="D30" s="4" t="s">
        <v>0</v>
      </c>
      <c r="E30" s="4" t="s">
        <v>25</v>
      </c>
      <c r="F30" s="4" t="s">
        <v>99</v>
      </c>
      <c r="G30" s="4" t="s">
        <v>42</v>
      </c>
      <c r="H30" s="4" t="s">
        <v>36</v>
      </c>
      <c r="I30" s="2">
        <v>1</v>
      </c>
      <c r="J30" s="2">
        <v>1</v>
      </c>
      <c r="K30" s="2">
        <v>5643000</v>
      </c>
    </row>
    <row r="31" spans="1:11" ht="38.25">
      <c r="A31" s="6"/>
      <c r="B31" s="20" t="s">
        <v>82</v>
      </c>
      <c r="C31" s="4" t="s">
        <v>31</v>
      </c>
      <c r="D31" s="4" t="s">
        <v>0</v>
      </c>
      <c r="E31" s="4" t="s">
        <v>25</v>
      </c>
      <c r="F31" s="4" t="s">
        <v>99</v>
      </c>
      <c r="G31" s="4" t="s">
        <v>42</v>
      </c>
      <c r="H31" s="4" t="s">
        <v>36</v>
      </c>
      <c r="I31" s="2">
        <v>1</v>
      </c>
      <c r="J31" s="2">
        <v>1</v>
      </c>
      <c r="K31" s="2">
        <v>1701000</v>
      </c>
    </row>
    <row r="32" spans="1:11" ht="38.25">
      <c r="A32" s="6">
        <v>18</v>
      </c>
      <c r="B32" s="20" t="s">
        <v>83</v>
      </c>
      <c r="C32" s="5" t="s">
        <v>95</v>
      </c>
      <c r="D32" s="4" t="s">
        <v>0</v>
      </c>
      <c r="E32" s="5" t="s">
        <v>114</v>
      </c>
      <c r="F32" s="4" t="s">
        <v>86</v>
      </c>
      <c r="G32" s="4" t="s">
        <v>42</v>
      </c>
      <c r="H32" s="4" t="s">
        <v>36</v>
      </c>
      <c r="I32" s="18">
        <v>500</v>
      </c>
      <c r="J32" s="18">
        <v>500</v>
      </c>
      <c r="K32" s="16">
        <v>2842500</v>
      </c>
    </row>
    <row r="33" spans="1:11" ht="38.25">
      <c r="A33" s="6">
        <v>19</v>
      </c>
      <c r="B33" s="20" t="s">
        <v>84</v>
      </c>
      <c r="C33" s="4" t="s">
        <v>32</v>
      </c>
      <c r="D33" s="4" t="s">
        <v>0</v>
      </c>
      <c r="E33" s="4" t="s">
        <v>25</v>
      </c>
      <c r="F33" s="4" t="s">
        <v>87</v>
      </c>
      <c r="G33" s="4" t="s">
        <v>42</v>
      </c>
      <c r="H33" s="4"/>
      <c r="I33" s="2"/>
      <c r="J33" s="2"/>
      <c r="K33" s="2">
        <v>161376000</v>
      </c>
    </row>
    <row r="34" spans="1:11" ht="12.75">
      <c r="A34" s="6"/>
      <c r="B34" s="20"/>
      <c r="C34" s="4" t="s">
        <v>111</v>
      </c>
      <c r="D34" s="4"/>
      <c r="E34" s="4"/>
      <c r="F34" s="4"/>
      <c r="G34" s="4"/>
      <c r="H34" s="4"/>
      <c r="I34" s="2"/>
      <c r="J34" s="2"/>
      <c r="K34" s="2"/>
    </row>
    <row r="35" spans="1:11" ht="38.25">
      <c r="A35" s="6"/>
      <c r="B35" s="20" t="s">
        <v>84</v>
      </c>
      <c r="C35" s="4" t="s">
        <v>33</v>
      </c>
      <c r="D35" s="4" t="s">
        <v>0</v>
      </c>
      <c r="E35" s="4" t="s">
        <v>25</v>
      </c>
      <c r="F35" s="4" t="s">
        <v>87</v>
      </c>
      <c r="G35" s="4" t="s">
        <v>42</v>
      </c>
      <c r="H35" s="4" t="s">
        <v>34</v>
      </c>
      <c r="I35" s="2">
        <v>1</v>
      </c>
      <c r="J35" s="2">
        <v>1</v>
      </c>
      <c r="K35" s="2">
        <v>118704000</v>
      </c>
    </row>
    <row r="36" spans="1:11" ht="38.25">
      <c r="A36" s="6"/>
      <c r="B36" s="20" t="s">
        <v>84</v>
      </c>
      <c r="C36" s="4" t="s">
        <v>33</v>
      </c>
      <c r="D36" s="4" t="s">
        <v>0</v>
      </c>
      <c r="E36" s="4" t="s">
        <v>25</v>
      </c>
      <c r="F36" s="4" t="s">
        <v>87</v>
      </c>
      <c r="G36" s="4" t="s">
        <v>42</v>
      </c>
      <c r="H36" s="4" t="s">
        <v>34</v>
      </c>
      <c r="I36" s="2">
        <v>1</v>
      </c>
      <c r="J36" s="2">
        <v>1</v>
      </c>
      <c r="K36" s="2">
        <v>29476800</v>
      </c>
    </row>
    <row r="37" spans="1:11" ht="38.25">
      <c r="A37" s="6"/>
      <c r="B37" s="20" t="s">
        <v>84</v>
      </c>
      <c r="C37" s="4" t="s">
        <v>33</v>
      </c>
      <c r="D37" s="4" t="s">
        <v>0</v>
      </c>
      <c r="E37" s="4" t="s">
        <v>25</v>
      </c>
      <c r="F37" s="4" t="s">
        <v>87</v>
      </c>
      <c r="G37" s="4" t="s">
        <v>42</v>
      </c>
      <c r="H37" s="4" t="s">
        <v>34</v>
      </c>
      <c r="I37" s="2">
        <v>1</v>
      </c>
      <c r="J37" s="2">
        <v>1</v>
      </c>
      <c r="K37" s="2">
        <v>13195200</v>
      </c>
    </row>
    <row r="38" spans="1:11" ht="38.25">
      <c r="A38" s="6">
        <v>20</v>
      </c>
      <c r="B38" s="20" t="s">
        <v>82</v>
      </c>
      <c r="C38" s="4" t="s">
        <v>85</v>
      </c>
      <c r="D38" s="4" t="s">
        <v>0</v>
      </c>
      <c r="E38" s="4" t="s">
        <v>114</v>
      </c>
      <c r="F38" s="4" t="s">
        <v>88</v>
      </c>
      <c r="G38" s="4" t="s">
        <v>42</v>
      </c>
      <c r="H38" s="4" t="s">
        <v>36</v>
      </c>
      <c r="I38" s="2">
        <v>2</v>
      </c>
      <c r="J38" s="2">
        <v>2</v>
      </c>
      <c r="K38" s="2">
        <v>4052300</v>
      </c>
    </row>
    <row r="39" spans="1:11" ht="38.25">
      <c r="A39" s="6">
        <v>21</v>
      </c>
      <c r="B39" s="20" t="s">
        <v>90</v>
      </c>
      <c r="C39" s="4" t="s">
        <v>39</v>
      </c>
      <c r="D39" s="4" t="s">
        <v>62</v>
      </c>
      <c r="E39" s="4" t="s">
        <v>21</v>
      </c>
      <c r="F39" s="4" t="s">
        <v>89</v>
      </c>
      <c r="G39" s="4" t="s">
        <v>42</v>
      </c>
      <c r="H39" s="4" t="s">
        <v>43</v>
      </c>
      <c r="I39" s="2">
        <v>1</v>
      </c>
      <c r="J39" s="2">
        <v>1</v>
      </c>
      <c r="K39" s="12">
        <v>224620</v>
      </c>
    </row>
    <row r="40" spans="1:11" ht="51">
      <c r="A40" s="6">
        <v>22</v>
      </c>
      <c r="B40" s="20" t="s">
        <v>81</v>
      </c>
      <c r="C40" s="4" t="s">
        <v>75</v>
      </c>
      <c r="D40" s="4" t="s">
        <v>0</v>
      </c>
      <c r="E40" s="4" t="s">
        <v>92</v>
      </c>
      <c r="F40" s="4" t="s">
        <v>91</v>
      </c>
      <c r="G40" s="4" t="s">
        <v>42</v>
      </c>
      <c r="H40" s="4" t="s">
        <v>43</v>
      </c>
      <c r="I40" s="2">
        <v>65736.67</v>
      </c>
      <c r="J40" s="2">
        <v>403200</v>
      </c>
      <c r="K40" s="2">
        <v>65736.67</v>
      </c>
    </row>
    <row r="41" spans="1:11" ht="38.25">
      <c r="A41" s="6">
        <v>23</v>
      </c>
      <c r="B41" s="20" t="s">
        <v>47</v>
      </c>
      <c r="C41" s="4" t="s">
        <v>23</v>
      </c>
      <c r="D41" s="4" t="s">
        <v>62</v>
      </c>
      <c r="E41" s="4" t="s">
        <v>92</v>
      </c>
      <c r="F41" s="4" t="s">
        <v>93</v>
      </c>
      <c r="G41" s="4" t="s">
        <v>42</v>
      </c>
      <c r="H41" s="4" t="s">
        <v>43</v>
      </c>
      <c r="I41" s="2">
        <f>44254344+41497064+39842696</f>
        <v>125594104</v>
      </c>
      <c r="J41" s="2">
        <v>125594104</v>
      </c>
      <c r="K41" s="2">
        <f>I41</f>
        <v>125594104</v>
      </c>
    </row>
    <row r="43" ht="21.75" customHeight="1">
      <c r="B43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5"/>
  <sheetViews>
    <sheetView zoomScalePageLayoutView="0" workbookViewId="0" topLeftCell="A16">
      <selection activeCell="J20" sqref="J20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41</v>
      </c>
      <c r="D10" s="4" t="s">
        <v>0</v>
      </c>
      <c r="E10" s="5" t="s">
        <v>114</v>
      </c>
      <c r="F10" s="4" t="s">
        <v>45</v>
      </c>
      <c r="G10" s="4" t="s">
        <v>42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s">
        <v>59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s">
        <v>59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42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20" t="s">
        <v>64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42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20" t="s">
        <v>65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42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20" t="s">
        <v>66</v>
      </c>
      <c r="C16" s="4" t="s">
        <v>94</v>
      </c>
      <c r="D16" s="4" t="s">
        <v>20</v>
      </c>
      <c r="E16" s="4" t="s">
        <v>92</v>
      </c>
      <c r="F16" s="4" t="s">
        <v>56</v>
      </c>
      <c r="G16" s="4" t="s">
        <v>42</v>
      </c>
      <c r="H16" s="4" t="s">
        <v>43</v>
      </c>
      <c r="I16" s="2">
        <v>4</v>
      </c>
      <c r="J16" s="2">
        <v>12</v>
      </c>
      <c r="K16" s="2">
        <f>5954100*4</f>
        <v>23816400</v>
      </c>
    </row>
    <row r="17" spans="1:11" ht="38.25">
      <c r="A17" s="6">
        <v>8</v>
      </c>
      <c r="B17" s="20" t="s">
        <v>47</v>
      </c>
      <c r="C17" s="4" t="s">
        <v>4</v>
      </c>
      <c r="D17" s="4" t="s">
        <v>0</v>
      </c>
      <c r="E17" s="4" t="s">
        <v>92</v>
      </c>
      <c r="F17" s="4" t="s">
        <v>57</v>
      </c>
      <c r="G17" s="4" t="s">
        <v>35</v>
      </c>
      <c r="H17" s="4" t="s">
        <v>36</v>
      </c>
      <c r="I17" s="2">
        <f>100000</f>
        <v>100000</v>
      </c>
      <c r="J17" s="2">
        <v>1327000</v>
      </c>
      <c r="K17" s="12">
        <v>38525000</v>
      </c>
    </row>
    <row r="18" spans="1:11" ht="38.25">
      <c r="A18" s="6">
        <v>9</v>
      </c>
      <c r="B18" s="20" t="s">
        <v>47</v>
      </c>
      <c r="C18" s="4" t="s">
        <v>38</v>
      </c>
      <c r="D18" s="4" t="s">
        <v>0</v>
      </c>
      <c r="E18" s="4" t="s">
        <v>92</v>
      </c>
      <c r="F18" s="4" t="s">
        <v>57</v>
      </c>
      <c r="G18" s="4" t="s">
        <v>35</v>
      </c>
      <c r="H18" s="4" t="s">
        <v>36</v>
      </c>
      <c r="I18" s="2"/>
      <c r="J18" s="2">
        <v>815000</v>
      </c>
      <c r="K18" s="12"/>
    </row>
    <row r="19" spans="1:11" ht="38.25">
      <c r="A19" s="6">
        <v>10</v>
      </c>
      <c r="B19" s="20" t="s">
        <v>47</v>
      </c>
      <c r="C19" s="4" t="s">
        <v>58</v>
      </c>
      <c r="D19" s="4" t="s">
        <v>0</v>
      </c>
      <c r="E19" s="4" t="s">
        <v>92</v>
      </c>
      <c r="F19" s="4" t="s">
        <v>60</v>
      </c>
      <c r="G19" s="4" t="s">
        <v>59</v>
      </c>
      <c r="H19" s="4" t="s">
        <v>43</v>
      </c>
      <c r="I19" s="2">
        <v>2</v>
      </c>
      <c r="J19" s="2">
        <v>165000000</v>
      </c>
      <c r="K19" s="2">
        <v>30000000</v>
      </c>
    </row>
    <row r="20" spans="1:11" ht="51">
      <c r="A20" s="6">
        <v>11</v>
      </c>
      <c r="B20" s="20" t="s">
        <v>67</v>
      </c>
      <c r="C20" s="4" t="s">
        <v>97</v>
      </c>
      <c r="D20" s="4" t="s">
        <v>0</v>
      </c>
      <c r="E20" s="4" t="s">
        <v>1</v>
      </c>
      <c r="F20" s="4" t="s">
        <v>61</v>
      </c>
      <c r="G20" s="4" t="s">
        <v>42</v>
      </c>
      <c r="H20" s="4" t="s">
        <v>63</v>
      </c>
      <c r="I20" s="21">
        <f>37.394+36.031+29.869</f>
        <v>103.294</v>
      </c>
      <c r="J20" s="2">
        <v>552000</v>
      </c>
      <c r="K20" s="2">
        <f>16827300+16213950+13441050</f>
        <v>46482300</v>
      </c>
    </row>
    <row r="21" spans="1:11" ht="38.25">
      <c r="A21" s="6">
        <v>12</v>
      </c>
      <c r="B21" s="20" t="s">
        <v>47</v>
      </c>
      <c r="C21" s="4" t="s">
        <v>68</v>
      </c>
      <c r="D21" s="4" t="s">
        <v>0</v>
      </c>
      <c r="E21" s="4" t="s">
        <v>69</v>
      </c>
      <c r="F21" s="4" t="s">
        <v>70</v>
      </c>
      <c r="G21" s="4" t="s">
        <v>42</v>
      </c>
      <c r="H21" s="4" t="s">
        <v>43</v>
      </c>
      <c r="I21" s="2">
        <f>1021330.66</f>
        <v>1021330.66</v>
      </c>
      <c r="J21" s="2">
        <v>26455217</v>
      </c>
      <c r="K21" s="2">
        <v>1021330.66</v>
      </c>
    </row>
    <row r="22" spans="1:11" ht="38.25">
      <c r="A22" s="6">
        <v>13</v>
      </c>
      <c r="B22" s="20" t="s">
        <v>74</v>
      </c>
      <c r="C22" s="4" t="s">
        <v>71</v>
      </c>
      <c r="D22" s="4" t="s">
        <v>0</v>
      </c>
      <c r="E22" s="4" t="s">
        <v>1</v>
      </c>
      <c r="F22" s="4" t="s">
        <v>72</v>
      </c>
      <c r="G22" s="4" t="s">
        <v>42</v>
      </c>
      <c r="H22" s="4" t="s">
        <v>73</v>
      </c>
      <c r="I22" s="12">
        <f>381</f>
        <v>381</v>
      </c>
      <c r="J22" s="12">
        <v>11848.34</v>
      </c>
      <c r="K22" s="2">
        <v>367764</v>
      </c>
    </row>
    <row r="23" spans="1:11" ht="38.25">
      <c r="A23" s="6">
        <v>14</v>
      </c>
      <c r="B23" s="20" t="s">
        <v>77</v>
      </c>
      <c r="C23" s="4" t="s">
        <v>75</v>
      </c>
      <c r="D23" s="4" t="s">
        <v>0</v>
      </c>
      <c r="E23" s="4" t="s">
        <v>92</v>
      </c>
      <c r="F23" s="4" t="s">
        <v>76</v>
      </c>
      <c r="G23" s="4" t="s">
        <v>42</v>
      </c>
      <c r="H23" s="4" t="s">
        <v>43</v>
      </c>
      <c r="I23" s="2">
        <f>519170+777170</f>
        <v>1296340</v>
      </c>
      <c r="J23" s="2">
        <v>6230040</v>
      </c>
      <c r="K23" s="2">
        <f>I23</f>
        <v>1296340</v>
      </c>
    </row>
    <row r="24" spans="1:11" ht="51">
      <c r="A24" s="6">
        <v>15</v>
      </c>
      <c r="B24" s="20" t="s">
        <v>78</v>
      </c>
      <c r="C24" s="4" t="s">
        <v>75</v>
      </c>
      <c r="D24" s="4" t="s">
        <v>0</v>
      </c>
      <c r="E24" s="4" t="s">
        <v>92</v>
      </c>
      <c r="F24" s="4" t="s">
        <v>79</v>
      </c>
      <c r="G24" s="4" t="s">
        <v>42</v>
      </c>
      <c r="H24" s="4" t="s">
        <v>43</v>
      </c>
      <c r="I24" s="2">
        <f>1820000+1820000+1820000</f>
        <v>5460000</v>
      </c>
      <c r="J24" s="2">
        <v>21840000</v>
      </c>
      <c r="K24" s="2">
        <f>I24</f>
        <v>5460000</v>
      </c>
    </row>
    <row r="25" spans="1:11" ht="51">
      <c r="A25" s="6">
        <v>16</v>
      </c>
      <c r="B25" s="20" t="s">
        <v>81</v>
      </c>
      <c r="C25" s="4" t="s">
        <v>75</v>
      </c>
      <c r="D25" s="4" t="s">
        <v>0</v>
      </c>
      <c r="E25" s="4" t="s">
        <v>92</v>
      </c>
      <c r="F25" s="4" t="s">
        <v>80</v>
      </c>
      <c r="G25" s="4" t="s">
        <v>42</v>
      </c>
      <c r="H25" s="4" t="s">
        <v>43</v>
      </c>
      <c r="I25" s="2">
        <v>108000</v>
      </c>
      <c r="J25" s="2">
        <v>1440000</v>
      </c>
      <c r="K25" s="2">
        <v>108000</v>
      </c>
    </row>
    <row r="26" spans="1:11" ht="38.25">
      <c r="A26" s="6">
        <v>17</v>
      </c>
      <c r="B26" s="20" t="s">
        <v>82</v>
      </c>
      <c r="C26" s="4" t="s">
        <v>26</v>
      </c>
      <c r="D26" s="4" t="s">
        <v>0</v>
      </c>
      <c r="E26" s="4" t="s">
        <v>25</v>
      </c>
      <c r="F26" s="4" t="s">
        <v>99</v>
      </c>
      <c r="G26" s="4" t="s">
        <v>42</v>
      </c>
      <c r="H26" s="4"/>
      <c r="I26" s="2"/>
      <c r="J26" s="2"/>
      <c r="K26" s="2">
        <v>46953000</v>
      </c>
    </row>
    <row r="27" spans="1:11" ht="12.75">
      <c r="A27" s="6"/>
      <c r="B27" s="20"/>
      <c r="C27" s="4" t="s">
        <v>111</v>
      </c>
      <c r="D27" s="4"/>
      <c r="E27" s="4"/>
      <c r="F27" s="4"/>
      <c r="G27" s="4"/>
      <c r="H27" s="4"/>
      <c r="I27" s="2"/>
      <c r="J27" s="2"/>
      <c r="K27" s="2"/>
    </row>
    <row r="28" spans="1:11" ht="38.25">
      <c r="A28" s="6"/>
      <c r="B28" s="20" t="s">
        <v>82</v>
      </c>
      <c r="C28" s="4" t="s">
        <v>28</v>
      </c>
      <c r="D28" s="4" t="s">
        <v>0</v>
      </c>
      <c r="E28" s="4" t="s">
        <v>25</v>
      </c>
      <c r="F28" s="4" t="s">
        <v>99</v>
      </c>
      <c r="G28" s="4" t="s">
        <v>42</v>
      </c>
      <c r="H28" s="4" t="s">
        <v>36</v>
      </c>
      <c r="I28" s="2">
        <v>1</v>
      </c>
      <c r="J28" s="2">
        <v>1</v>
      </c>
      <c r="K28" s="2">
        <v>33750000</v>
      </c>
    </row>
    <row r="29" spans="1:11" ht="38.25">
      <c r="A29" s="6"/>
      <c r="B29" s="20" t="s">
        <v>82</v>
      </c>
      <c r="C29" s="4" t="s">
        <v>29</v>
      </c>
      <c r="D29" s="4" t="s">
        <v>0</v>
      </c>
      <c r="E29" s="4" t="s">
        <v>25</v>
      </c>
      <c r="F29" s="4" t="s">
        <v>99</v>
      </c>
      <c r="G29" s="4" t="s">
        <v>42</v>
      </c>
      <c r="H29" s="4" t="s">
        <v>36</v>
      </c>
      <c r="I29" s="2">
        <v>1</v>
      </c>
      <c r="J29" s="2">
        <v>1</v>
      </c>
      <c r="K29" s="2">
        <v>7560000</v>
      </c>
    </row>
    <row r="30" spans="1:11" ht="38.25">
      <c r="A30" s="6"/>
      <c r="B30" s="20" t="s">
        <v>82</v>
      </c>
      <c r="C30" s="4" t="s">
        <v>30</v>
      </c>
      <c r="D30" s="4" t="s">
        <v>0</v>
      </c>
      <c r="E30" s="4" t="s">
        <v>25</v>
      </c>
      <c r="F30" s="4" t="s">
        <v>99</v>
      </c>
      <c r="G30" s="4" t="s">
        <v>42</v>
      </c>
      <c r="H30" s="4" t="s">
        <v>36</v>
      </c>
      <c r="I30" s="2">
        <v>1</v>
      </c>
      <c r="J30" s="2">
        <v>1</v>
      </c>
      <c r="K30" s="2">
        <v>5643000</v>
      </c>
    </row>
    <row r="31" spans="1:11" ht="38.25">
      <c r="A31" s="6"/>
      <c r="B31" s="20" t="s">
        <v>82</v>
      </c>
      <c r="C31" s="4" t="s">
        <v>31</v>
      </c>
      <c r="D31" s="4" t="s">
        <v>0</v>
      </c>
      <c r="E31" s="4" t="s">
        <v>25</v>
      </c>
      <c r="F31" s="4" t="s">
        <v>99</v>
      </c>
      <c r="G31" s="4" t="s">
        <v>42</v>
      </c>
      <c r="H31" s="4" t="s">
        <v>36</v>
      </c>
      <c r="I31" s="2">
        <v>1</v>
      </c>
      <c r="J31" s="2">
        <v>1</v>
      </c>
      <c r="K31" s="2">
        <v>1701000</v>
      </c>
    </row>
    <row r="32" spans="1:11" ht="38.25">
      <c r="A32" s="6">
        <v>18</v>
      </c>
      <c r="B32" s="20" t="s">
        <v>83</v>
      </c>
      <c r="C32" s="5" t="s">
        <v>95</v>
      </c>
      <c r="D32" s="4" t="s">
        <v>0</v>
      </c>
      <c r="E32" s="5" t="s">
        <v>114</v>
      </c>
      <c r="F32" s="4" t="s">
        <v>86</v>
      </c>
      <c r="G32" s="4" t="s">
        <v>42</v>
      </c>
      <c r="H32" s="4" t="s">
        <v>36</v>
      </c>
      <c r="I32" s="18">
        <v>500</v>
      </c>
      <c r="J32" s="18">
        <v>500</v>
      </c>
      <c r="K32" s="16">
        <v>2842500</v>
      </c>
    </row>
    <row r="33" spans="1:11" ht="38.25">
      <c r="A33" s="6">
        <v>19</v>
      </c>
      <c r="B33" s="20" t="s">
        <v>84</v>
      </c>
      <c r="C33" s="4" t="s">
        <v>32</v>
      </c>
      <c r="D33" s="4" t="s">
        <v>0</v>
      </c>
      <c r="E33" s="4" t="s">
        <v>25</v>
      </c>
      <c r="F33" s="4" t="s">
        <v>87</v>
      </c>
      <c r="G33" s="4" t="s">
        <v>42</v>
      </c>
      <c r="H33" s="4"/>
      <c r="I33" s="2"/>
      <c r="J33" s="2"/>
      <c r="K33" s="2">
        <v>161376000</v>
      </c>
    </row>
    <row r="34" spans="1:11" ht="12.75">
      <c r="A34" s="6"/>
      <c r="B34" s="20"/>
      <c r="C34" s="4" t="s">
        <v>111</v>
      </c>
      <c r="D34" s="4"/>
      <c r="E34" s="4"/>
      <c r="F34" s="4"/>
      <c r="G34" s="4"/>
      <c r="H34" s="4"/>
      <c r="I34" s="2"/>
      <c r="J34" s="2"/>
      <c r="K34" s="2"/>
    </row>
    <row r="35" spans="1:11" ht="38.25">
      <c r="A35" s="6"/>
      <c r="B35" s="20" t="s">
        <v>84</v>
      </c>
      <c r="C35" s="4" t="s">
        <v>33</v>
      </c>
      <c r="D35" s="4" t="s">
        <v>0</v>
      </c>
      <c r="E35" s="4" t="s">
        <v>25</v>
      </c>
      <c r="F35" s="4" t="s">
        <v>87</v>
      </c>
      <c r="G35" s="4" t="s">
        <v>42</v>
      </c>
      <c r="H35" s="4" t="s">
        <v>34</v>
      </c>
      <c r="I35" s="2">
        <v>1</v>
      </c>
      <c r="J35" s="2">
        <v>1</v>
      </c>
      <c r="K35" s="2">
        <v>118704000</v>
      </c>
    </row>
    <row r="36" spans="1:11" ht="38.25">
      <c r="A36" s="6"/>
      <c r="B36" s="20" t="s">
        <v>84</v>
      </c>
      <c r="C36" s="4" t="s">
        <v>33</v>
      </c>
      <c r="D36" s="4" t="s">
        <v>0</v>
      </c>
      <c r="E36" s="4" t="s">
        <v>25</v>
      </c>
      <c r="F36" s="4" t="s">
        <v>87</v>
      </c>
      <c r="G36" s="4" t="s">
        <v>42</v>
      </c>
      <c r="H36" s="4" t="s">
        <v>34</v>
      </c>
      <c r="I36" s="2">
        <v>1</v>
      </c>
      <c r="J36" s="2">
        <v>1</v>
      </c>
      <c r="K36" s="2">
        <v>29476800</v>
      </c>
    </row>
    <row r="37" spans="1:11" ht="38.25">
      <c r="A37" s="6"/>
      <c r="B37" s="20" t="s">
        <v>84</v>
      </c>
      <c r="C37" s="4" t="s">
        <v>33</v>
      </c>
      <c r="D37" s="4" t="s">
        <v>0</v>
      </c>
      <c r="E37" s="4" t="s">
        <v>25</v>
      </c>
      <c r="F37" s="4" t="s">
        <v>87</v>
      </c>
      <c r="G37" s="4" t="s">
        <v>42</v>
      </c>
      <c r="H37" s="4" t="s">
        <v>34</v>
      </c>
      <c r="I37" s="2">
        <v>1</v>
      </c>
      <c r="J37" s="2">
        <v>1</v>
      </c>
      <c r="K37" s="2">
        <v>13195200</v>
      </c>
    </row>
    <row r="38" spans="1:11" ht="38.25">
      <c r="A38" s="6">
        <v>20</v>
      </c>
      <c r="B38" s="20" t="s">
        <v>82</v>
      </c>
      <c r="C38" s="4" t="s">
        <v>85</v>
      </c>
      <c r="D38" s="4" t="s">
        <v>0</v>
      </c>
      <c r="E38" s="4" t="s">
        <v>114</v>
      </c>
      <c r="F38" s="4" t="s">
        <v>88</v>
      </c>
      <c r="G38" s="4" t="s">
        <v>42</v>
      </c>
      <c r="H38" s="4" t="s">
        <v>36</v>
      </c>
      <c r="I38" s="2">
        <v>2</v>
      </c>
      <c r="J38" s="2">
        <v>2</v>
      </c>
      <c r="K38" s="2">
        <v>4052300</v>
      </c>
    </row>
    <row r="39" spans="1:11" ht="38.25">
      <c r="A39" s="6">
        <v>21</v>
      </c>
      <c r="B39" s="20" t="s">
        <v>90</v>
      </c>
      <c r="C39" s="4" t="s">
        <v>39</v>
      </c>
      <c r="D39" s="4" t="s">
        <v>62</v>
      </c>
      <c r="E39" s="4" t="s">
        <v>21</v>
      </c>
      <c r="F39" s="4" t="s">
        <v>89</v>
      </c>
      <c r="G39" s="4" t="s">
        <v>42</v>
      </c>
      <c r="H39" s="4" t="s">
        <v>43</v>
      </c>
      <c r="I39" s="2">
        <v>1</v>
      </c>
      <c r="J39" s="2">
        <v>1</v>
      </c>
      <c r="K39" s="12">
        <v>224620</v>
      </c>
    </row>
    <row r="40" spans="1:11" ht="51">
      <c r="A40" s="6">
        <v>22</v>
      </c>
      <c r="B40" s="20" t="s">
        <v>81</v>
      </c>
      <c r="C40" s="4" t="s">
        <v>75</v>
      </c>
      <c r="D40" s="4" t="s">
        <v>0</v>
      </c>
      <c r="E40" s="4" t="s">
        <v>92</v>
      </c>
      <c r="F40" s="4" t="s">
        <v>91</v>
      </c>
      <c r="G40" s="4" t="s">
        <v>42</v>
      </c>
      <c r="H40" s="4" t="s">
        <v>43</v>
      </c>
      <c r="I40" s="2">
        <f>65736.67+101088.58</f>
        <v>166825.25</v>
      </c>
      <c r="J40" s="2">
        <v>403200</v>
      </c>
      <c r="K40" s="2">
        <f>I40</f>
        <v>166825.25</v>
      </c>
    </row>
    <row r="41" spans="1:11" ht="38.25">
      <c r="A41" s="6">
        <v>23</v>
      </c>
      <c r="B41" s="20" t="s">
        <v>47</v>
      </c>
      <c r="C41" s="4" t="s">
        <v>23</v>
      </c>
      <c r="D41" s="4" t="s">
        <v>62</v>
      </c>
      <c r="E41" s="4" t="s">
        <v>92</v>
      </c>
      <c r="F41" s="4" t="s">
        <v>93</v>
      </c>
      <c r="G41" s="4" t="s">
        <v>42</v>
      </c>
      <c r="H41" s="4" t="s">
        <v>43</v>
      </c>
      <c r="I41" s="2">
        <f>44254344+41497064+39842696</f>
        <v>125594104</v>
      </c>
      <c r="J41" s="2">
        <v>125594104</v>
      </c>
      <c r="K41" s="2">
        <f>I41</f>
        <v>125594104</v>
      </c>
    </row>
    <row r="42" spans="1:11" ht="38.25">
      <c r="A42" s="6">
        <v>24</v>
      </c>
      <c r="B42" s="20" t="s">
        <v>83</v>
      </c>
      <c r="C42" s="5" t="s">
        <v>96</v>
      </c>
      <c r="D42" s="4" t="s">
        <v>0</v>
      </c>
      <c r="E42" s="5" t="s">
        <v>114</v>
      </c>
      <c r="F42" s="4" t="s">
        <v>86</v>
      </c>
      <c r="G42" s="4" t="s">
        <v>42</v>
      </c>
      <c r="H42" s="4" t="s">
        <v>36</v>
      </c>
      <c r="I42" s="18">
        <v>200</v>
      </c>
      <c r="J42" s="18">
        <v>200</v>
      </c>
      <c r="K42" s="16">
        <v>3000000</v>
      </c>
    </row>
    <row r="43" spans="1:11" ht="38.25">
      <c r="A43" s="6">
        <v>25</v>
      </c>
      <c r="B43" s="20" t="s">
        <v>77</v>
      </c>
      <c r="C43" s="4" t="s">
        <v>75</v>
      </c>
      <c r="D43" s="4" t="s">
        <v>0</v>
      </c>
      <c r="E43" s="4" t="s">
        <v>92</v>
      </c>
      <c r="F43" s="4" t="s">
        <v>98</v>
      </c>
      <c r="G43" s="4" t="s">
        <v>42</v>
      </c>
      <c r="H43" s="4" t="s">
        <v>43</v>
      </c>
      <c r="I43" s="2">
        <f>16620</f>
        <v>16620</v>
      </c>
      <c r="J43" s="2">
        <v>153360</v>
      </c>
      <c r="K43" s="2">
        <f>I43</f>
        <v>16620</v>
      </c>
    </row>
    <row r="45" ht="21.75" customHeight="1">
      <c r="B45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73"/>
  <sheetViews>
    <sheetView zoomScalePageLayoutView="0" workbookViewId="0" topLeftCell="A52">
      <selection activeCell="C64" sqref="C64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40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41</v>
      </c>
      <c r="D10" s="4" t="s">
        <v>0</v>
      </c>
      <c r="E10" s="5" t="s">
        <v>114</v>
      </c>
      <c r="F10" s="4" t="s">
        <v>45</v>
      </c>
      <c r="G10" s="4" t="s">
        <v>42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s">
        <v>59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s">
        <v>59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42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20" t="s">
        <v>64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42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20" t="s">
        <v>65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42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20" t="s">
        <v>66</v>
      </c>
      <c r="C16" s="4" t="s">
        <v>94</v>
      </c>
      <c r="D16" s="4" t="s">
        <v>20</v>
      </c>
      <c r="E16" s="4" t="s">
        <v>92</v>
      </c>
      <c r="F16" s="4" t="s">
        <v>56</v>
      </c>
      <c r="G16" s="4" t="s">
        <v>42</v>
      </c>
      <c r="H16" s="4" t="s">
        <v>43</v>
      </c>
      <c r="I16" s="2">
        <v>5</v>
      </c>
      <c r="J16" s="2">
        <v>12</v>
      </c>
      <c r="K16" s="2">
        <f>5954100*5</f>
        <v>29770500</v>
      </c>
    </row>
    <row r="17" spans="1:11" ht="38.25">
      <c r="A17" s="6">
        <v>8</v>
      </c>
      <c r="B17" s="20" t="s">
        <v>47</v>
      </c>
      <c r="C17" s="4" t="s">
        <v>4</v>
      </c>
      <c r="D17" s="4" t="s">
        <v>0</v>
      </c>
      <c r="E17" s="4" t="s">
        <v>92</v>
      </c>
      <c r="F17" s="4" t="s">
        <v>57</v>
      </c>
      <c r="G17" s="4" t="s">
        <v>35</v>
      </c>
      <c r="H17" s="4" t="s">
        <v>36</v>
      </c>
      <c r="I17" s="2">
        <f>100000</f>
        <v>100000</v>
      </c>
      <c r="J17" s="2">
        <v>1327000</v>
      </c>
      <c r="K17" s="12">
        <v>38525000</v>
      </c>
    </row>
    <row r="18" spans="1:11" ht="38.25">
      <c r="A18" s="6">
        <v>9</v>
      </c>
      <c r="B18" s="20" t="s">
        <v>47</v>
      </c>
      <c r="C18" s="4" t="s">
        <v>38</v>
      </c>
      <c r="D18" s="4" t="s">
        <v>0</v>
      </c>
      <c r="E18" s="4" t="s">
        <v>92</v>
      </c>
      <c r="F18" s="4" t="s">
        <v>57</v>
      </c>
      <c r="G18" s="4" t="s">
        <v>35</v>
      </c>
      <c r="H18" s="4" t="s">
        <v>36</v>
      </c>
      <c r="I18" s="2"/>
      <c r="J18" s="2">
        <v>815000</v>
      </c>
      <c r="K18" s="12"/>
    </row>
    <row r="19" spans="1:11" ht="38.25">
      <c r="A19" s="6">
        <v>10</v>
      </c>
      <c r="B19" s="20" t="s">
        <v>47</v>
      </c>
      <c r="C19" s="4" t="s">
        <v>58</v>
      </c>
      <c r="D19" s="4" t="s">
        <v>0</v>
      </c>
      <c r="E19" s="4" t="s">
        <v>92</v>
      </c>
      <c r="F19" s="4" t="s">
        <v>60</v>
      </c>
      <c r="G19" s="4" t="s">
        <v>59</v>
      </c>
      <c r="H19" s="4" t="s">
        <v>43</v>
      </c>
      <c r="I19" s="2">
        <v>2</v>
      </c>
      <c r="J19" s="2">
        <v>165000000</v>
      </c>
      <c r="K19" s="2">
        <v>30000000</v>
      </c>
    </row>
    <row r="20" spans="1:11" ht="51">
      <c r="A20" s="6">
        <v>11</v>
      </c>
      <c r="B20" s="20" t="s">
        <v>67</v>
      </c>
      <c r="C20" s="4" t="s">
        <v>97</v>
      </c>
      <c r="D20" s="4" t="s">
        <v>0</v>
      </c>
      <c r="E20" s="4" t="s">
        <v>1</v>
      </c>
      <c r="F20" s="4" t="s">
        <v>61</v>
      </c>
      <c r="G20" s="4" t="s">
        <v>42</v>
      </c>
      <c r="H20" s="4" t="s">
        <v>63</v>
      </c>
      <c r="I20" s="21">
        <f>37.394+36.031+29.869+131</f>
        <v>234.29399999999998</v>
      </c>
      <c r="J20" s="2">
        <v>552000</v>
      </c>
      <c r="K20" s="2">
        <f>16827300+16213950+13441050+58950</f>
        <v>46541250</v>
      </c>
    </row>
    <row r="21" spans="1:11" ht="38.25">
      <c r="A21" s="6">
        <v>12</v>
      </c>
      <c r="B21" s="20" t="s">
        <v>47</v>
      </c>
      <c r="C21" s="4" t="s">
        <v>68</v>
      </c>
      <c r="D21" s="4" t="s">
        <v>0</v>
      </c>
      <c r="E21" s="4" t="s">
        <v>69</v>
      </c>
      <c r="F21" s="4" t="s">
        <v>70</v>
      </c>
      <c r="G21" s="4" t="s">
        <v>42</v>
      </c>
      <c r="H21" s="4" t="s">
        <v>43</v>
      </c>
      <c r="I21" s="2">
        <f>1021330.66</f>
        <v>1021330.66</v>
      </c>
      <c r="J21" s="2">
        <v>26455217</v>
      </c>
      <c r="K21" s="2">
        <v>1021330.66</v>
      </c>
    </row>
    <row r="22" spans="1:11" ht="38.25">
      <c r="A22" s="6">
        <v>13</v>
      </c>
      <c r="B22" s="20" t="s">
        <v>74</v>
      </c>
      <c r="C22" s="4" t="s">
        <v>71</v>
      </c>
      <c r="D22" s="4" t="s">
        <v>0</v>
      </c>
      <c r="E22" s="4" t="s">
        <v>1</v>
      </c>
      <c r="F22" s="4" t="s">
        <v>72</v>
      </c>
      <c r="G22" s="4" t="s">
        <v>42</v>
      </c>
      <c r="H22" s="4" t="s">
        <v>73</v>
      </c>
      <c r="I22" s="12">
        <f>381+429</f>
        <v>810</v>
      </c>
      <c r="J22" s="12">
        <v>11848.34</v>
      </c>
      <c r="K22" s="2">
        <f>367764+481426</f>
        <v>849190</v>
      </c>
    </row>
    <row r="23" spans="1:11" ht="38.25">
      <c r="A23" s="6">
        <v>14</v>
      </c>
      <c r="B23" s="20" t="s">
        <v>77</v>
      </c>
      <c r="C23" s="4" t="s">
        <v>75</v>
      </c>
      <c r="D23" s="4" t="s">
        <v>0</v>
      </c>
      <c r="E23" s="4" t="s">
        <v>92</v>
      </c>
      <c r="F23" s="4" t="s">
        <v>76</v>
      </c>
      <c r="G23" s="4" t="s">
        <v>42</v>
      </c>
      <c r="H23" s="4" t="s">
        <v>43</v>
      </c>
      <c r="I23" s="2">
        <f>519170+777170</f>
        <v>1296340</v>
      </c>
      <c r="J23" s="2">
        <v>6230040</v>
      </c>
      <c r="K23" s="2">
        <f>I23</f>
        <v>1296340</v>
      </c>
    </row>
    <row r="24" spans="1:11" ht="51">
      <c r="A24" s="6">
        <v>15</v>
      </c>
      <c r="B24" s="20" t="s">
        <v>78</v>
      </c>
      <c r="C24" s="4" t="s">
        <v>75</v>
      </c>
      <c r="D24" s="4" t="s">
        <v>0</v>
      </c>
      <c r="E24" s="4" t="s">
        <v>92</v>
      </c>
      <c r="F24" s="4" t="s">
        <v>79</v>
      </c>
      <c r="G24" s="4" t="s">
        <v>42</v>
      </c>
      <c r="H24" s="4" t="s">
        <v>43</v>
      </c>
      <c r="I24" s="2">
        <f>1820000+1820000+1820000</f>
        <v>5460000</v>
      </c>
      <c r="J24" s="2">
        <v>21840000</v>
      </c>
      <c r="K24" s="2">
        <f>I24</f>
        <v>5460000</v>
      </c>
    </row>
    <row r="25" spans="1:11" ht="51">
      <c r="A25" s="6">
        <v>16</v>
      </c>
      <c r="B25" s="20" t="s">
        <v>81</v>
      </c>
      <c r="C25" s="4" t="s">
        <v>75</v>
      </c>
      <c r="D25" s="4" t="s">
        <v>0</v>
      </c>
      <c r="E25" s="4" t="s">
        <v>92</v>
      </c>
      <c r="F25" s="4" t="s">
        <v>80</v>
      </c>
      <c r="G25" s="4" t="s">
        <v>42</v>
      </c>
      <c r="H25" s="4" t="s">
        <v>43</v>
      </c>
      <c r="I25" s="2">
        <v>108000</v>
      </c>
      <c r="J25" s="2">
        <v>1440000</v>
      </c>
      <c r="K25" s="2">
        <v>108000</v>
      </c>
    </row>
    <row r="26" spans="1:11" ht="38.25">
      <c r="A26" s="6">
        <v>17</v>
      </c>
      <c r="B26" s="20" t="s">
        <v>82</v>
      </c>
      <c r="C26" s="4" t="s">
        <v>26</v>
      </c>
      <c r="D26" s="4" t="s">
        <v>0</v>
      </c>
      <c r="E26" s="4" t="s">
        <v>25</v>
      </c>
      <c r="F26" s="4" t="s">
        <v>99</v>
      </c>
      <c r="G26" s="4" t="s">
        <v>42</v>
      </c>
      <c r="H26" s="4"/>
      <c r="I26" s="2"/>
      <c r="J26" s="2"/>
      <c r="K26" s="2">
        <v>46953000</v>
      </c>
    </row>
    <row r="27" spans="1:11" ht="12.75">
      <c r="A27" s="6"/>
      <c r="B27" s="20"/>
      <c r="C27" s="4" t="s">
        <v>27</v>
      </c>
      <c r="D27" s="4"/>
      <c r="E27" s="4"/>
      <c r="F27" s="4"/>
      <c r="G27" s="4"/>
      <c r="H27" s="4"/>
      <c r="I27" s="2"/>
      <c r="J27" s="2"/>
      <c r="K27" s="2"/>
    </row>
    <row r="28" spans="1:11" ht="38.25">
      <c r="A28" s="6"/>
      <c r="B28" s="20" t="s">
        <v>82</v>
      </c>
      <c r="C28" s="4" t="s">
        <v>28</v>
      </c>
      <c r="D28" s="4" t="s">
        <v>0</v>
      </c>
      <c r="E28" s="4" t="s">
        <v>25</v>
      </c>
      <c r="F28" s="4" t="s">
        <v>99</v>
      </c>
      <c r="G28" s="4" t="s">
        <v>42</v>
      </c>
      <c r="H28" s="4" t="s">
        <v>36</v>
      </c>
      <c r="I28" s="2">
        <v>1</v>
      </c>
      <c r="J28" s="2">
        <v>1</v>
      </c>
      <c r="K28" s="2">
        <v>33750000</v>
      </c>
    </row>
    <row r="29" spans="1:11" ht="38.25">
      <c r="A29" s="6"/>
      <c r="B29" s="20" t="s">
        <v>82</v>
      </c>
      <c r="C29" s="4" t="s">
        <v>29</v>
      </c>
      <c r="D29" s="4" t="s">
        <v>0</v>
      </c>
      <c r="E29" s="4" t="s">
        <v>25</v>
      </c>
      <c r="F29" s="4" t="s">
        <v>99</v>
      </c>
      <c r="G29" s="4" t="s">
        <v>42</v>
      </c>
      <c r="H29" s="4" t="s">
        <v>36</v>
      </c>
      <c r="I29" s="2">
        <v>1</v>
      </c>
      <c r="J29" s="2">
        <v>1</v>
      </c>
      <c r="K29" s="2">
        <v>7560000</v>
      </c>
    </row>
    <row r="30" spans="1:11" ht="38.25">
      <c r="A30" s="6"/>
      <c r="B30" s="20" t="s">
        <v>82</v>
      </c>
      <c r="C30" s="4" t="s">
        <v>30</v>
      </c>
      <c r="D30" s="4" t="s">
        <v>0</v>
      </c>
      <c r="E30" s="4" t="s">
        <v>25</v>
      </c>
      <c r="F30" s="4" t="s">
        <v>99</v>
      </c>
      <c r="G30" s="4" t="s">
        <v>42</v>
      </c>
      <c r="H30" s="4" t="s">
        <v>36</v>
      </c>
      <c r="I30" s="2">
        <v>1</v>
      </c>
      <c r="J30" s="2">
        <v>1</v>
      </c>
      <c r="K30" s="2">
        <v>5643000</v>
      </c>
    </row>
    <row r="31" spans="1:11" ht="38.25">
      <c r="A31" s="6"/>
      <c r="B31" s="20" t="s">
        <v>82</v>
      </c>
      <c r="C31" s="4" t="s">
        <v>31</v>
      </c>
      <c r="D31" s="4" t="s">
        <v>0</v>
      </c>
      <c r="E31" s="4" t="s">
        <v>25</v>
      </c>
      <c r="F31" s="4" t="s">
        <v>99</v>
      </c>
      <c r="G31" s="4" t="s">
        <v>42</v>
      </c>
      <c r="H31" s="4" t="s">
        <v>36</v>
      </c>
      <c r="I31" s="2">
        <v>1</v>
      </c>
      <c r="J31" s="2">
        <v>1</v>
      </c>
      <c r="K31" s="2">
        <v>1701000</v>
      </c>
    </row>
    <row r="32" spans="1:11" ht="38.25">
      <c r="A32" s="6">
        <v>18</v>
      </c>
      <c r="B32" s="20" t="s">
        <v>83</v>
      </c>
      <c r="C32" s="5" t="s">
        <v>95</v>
      </c>
      <c r="D32" s="4" t="s">
        <v>0</v>
      </c>
      <c r="E32" s="5" t="s">
        <v>114</v>
      </c>
      <c r="F32" s="4" t="s">
        <v>86</v>
      </c>
      <c r="G32" s="4" t="s">
        <v>42</v>
      </c>
      <c r="H32" s="4" t="s">
        <v>36</v>
      </c>
      <c r="I32" s="18">
        <v>500</v>
      </c>
      <c r="J32" s="18">
        <v>500</v>
      </c>
      <c r="K32" s="16">
        <v>2842500</v>
      </c>
    </row>
    <row r="33" spans="1:11" ht="38.25">
      <c r="A33" s="6">
        <v>19</v>
      </c>
      <c r="B33" s="20" t="s">
        <v>84</v>
      </c>
      <c r="C33" s="4" t="s">
        <v>32</v>
      </c>
      <c r="D33" s="4" t="s">
        <v>0</v>
      </c>
      <c r="E33" s="4" t="s">
        <v>25</v>
      </c>
      <c r="F33" s="4" t="s">
        <v>87</v>
      </c>
      <c r="G33" s="4" t="s">
        <v>42</v>
      </c>
      <c r="H33" s="4"/>
      <c r="I33" s="2"/>
      <c r="J33" s="2"/>
      <c r="K33" s="2">
        <v>161376000</v>
      </c>
    </row>
    <row r="34" spans="1:11" ht="12.75">
      <c r="A34" s="6"/>
      <c r="B34" s="20"/>
      <c r="C34" s="4" t="s">
        <v>111</v>
      </c>
      <c r="D34" s="4"/>
      <c r="E34" s="4"/>
      <c r="F34" s="4"/>
      <c r="G34" s="4"/>
      <c r="H34" s="4"/>
      <c r="I34" s="2"/>
      <c r="J34" s="2"/>
      <c r="K34" s="2"/>
    </row>
    <row r="35" spans="1:11" ht="38.25">
      <c r="A35" s="6"/>
      <c r="B35" s="20" t="s">
        <v>84</v>
      </c>
      <c r="C35" s="4" t="s">
        <v>33</v>
      </c>
      <c r="D35" s="4" t="s">
        <v>0</v>
      </c>
      <c r="E35" s="4" t="s">
        <v>25</v>
      </c>
      <c r="F35" s="4" t="s">
        <v>87</v>
      </c>
      <c r="G35" s="4" t="s">
        <v>42</v>
      </c>
      <c r="H35" s="4" t="s">
        <v>34</v>
      </c>
      <c r="I35" s="2">
        <v>1</v>
      </c>
      <c r="J35" s="2">
        <v>1</v>
      </c>
      <c r="K35" s="2">
        <v>118704000</v>
      </c>
    </row>
    <row r="36" spans="1:11" ht="38.25">
      <c r="A36" s="6"/>
      <c r="B36" s="20" t="s">
        <v>84</v>
      </c>
      <c r="C36" s="4" t="s">
        <v>33</v>
      </c>
      <c r="D36" s="4" t="s">
        <v>0</v>
      </c>
      <c r="E36" s="4" t="s">
        <v>25</v>
      </c>
      <c r="F36" s="4" t="s">
        <v>87</v>
      </c>
      <c r="G36" s="4" t="s">
        <v>42</v>
      </c>
      <c r="H36" s="4" t="s">
        <v>34</v>
      </c>
      <c r="I36" s="2">
        <v>1</v>
      </c>
      <c r="J36" s="2">
        <v>1</v>
      </c>
      <c r="K36" s="2">
        <v>29476800</v>
      </c>
    </row>
    <row r="37" spans="1:11" ht="38.25">
      <c r="A37" s="6"/>
      <c r="B37" s="20" t="s">
        <v>84</v>
      </c>
      <c r="C37" s="4" t="s">
        <v>33</v>
      </c>
      <c r="D37" s="4" t="s">
        <v>0</v>
      </c>
      <c r="E37" s="4" t="s">
        <v>25</v>
      </c>
      <c r="F37" s="4" t="s">
        <v>87</v>
      </c>
      <c r="G37" s="4" t="s">
        <v>42</v>
      </c>
      <c r="H37" s="4" t="s">
        <v>34</v>
      </c>
      <c r="I37" s="2">
        <v>1</v>
      </c>
      <c r="J37" s="2">
        <v>1</v>
      </c>
      <c r="K37" s="2">
        <v>13195200</v>
      </c>
    </row>
    <row r="38" spans="1:11" ht="38.25">
      <c r="A38" s="6">
        <v>20</v>
      </c>
      <c r="B38" s="20" t="s">
        <v>82</v>
      </c>
      <c r="C38" s="4" t="s">
        <v>85</v>
      </c>
      <c r="D38" s="4" t="s">
        <v>0</v>
      </c>
      <c r="E38" s="4" t="s">
        <v>114</v>
      </c>
      <c r="F38" s="4" t="s">
        <v>88</v>
      </c>
      <c r="G38" s="4" t="s">
        <v>42</v>
      </c>
      <c r="H38" s="4" t="s">
        <v>36</v>
      </c>
      <c r="I38" s="2">
        <v>2</v>
      </c>
      <c r="J38" s="2">
        <v>2</v>
      </c>
      <c r="K38" s="2">
        <v>4052300</v>
      </c>
    </row>
    <row r="39" spans="1:11" ht="38.25">
      <c r="A39" s="6">
        <v>21</v>
      </c>
      <c r="B39" s="20" t="s">
        <v>90</v>
      </c>
      <c r="C39" s="4" t="s">
        <v>39</v>
      </c>
      <c r="D39" s="4" t="s">
        <v>62</v>
      </c>
      <c r="E39" s="4" t="s">
        <v>92</v>
      </c>
      <c r="F39" s="4" t="s">
        <v>89</v>
      </c>
      <c r="G39" s="4" t="s">
        <v>42</v>
      </c>
      <c r="H39" s="4" t="s">
        <v>43</v>
      </c>
      <c r="I39" s="2">
        <v>1</v>
      </c>
      <c r="J39" s="2">
        <v>1</v>
      </c>
      <c r="K39" s="12">
        <v>224620</v>
      </c>
    </row>
    <row r="40" spans="1:11" ht="51">
      <c r="A40" s="6">
        <v>22</v>
      </c>
      <c r="B40" s="20" t="s">
        <v>81</v>
      </c>
      <c r="C40" s="4" t="s">
        <v>75</v>
      </c>
      <c r="D40" s="4" t="s">
        <v>0</v>
      </c>
      <c r="E40" s="4" t="s">
        <v>92</v>
      </c>
      <c r="F40" s="4" t="s">
        <v>91</v>
      </c>
      <c r="G40" s="4" t="s">
        <v>42</v>
      </c>
      <c r="H40" s="4" t="s">
        <v>43</v>
      </c>
      <c r="I40" s="2">
        <f>65736.67+101088.58</f>
        <v>166825.25</v>
      </c>
      <c r="J40" s="2">
        <v>403200</v>
      </c>
      <c r="K40" s="2">
        <f>I40</f>
        <v>166825.25</v>
      </c>
    </row>
    <row r="41" spans="1:11" ht="38.25">
      <c r="A41" s="6">
        <v>23</v>
      </c>
      <c r="B41" s="20" t="s">
        <v>47</v>
      </c>
      <c r="C41" s="4" t="s">
        <v>23</v>
      </c>
      <c r="D41" s="4" t="s">
        <v>62</v>
      </c>
      <c r="E41" s="4" t="s">
        <v>92</v>
      </c>
      <c r="F41" s="4" t="s">
        <v>93</v>
      </c>
      <c r="G41" s="4" t="s">
        <v>42</v>
      </c>
      <c r="H41" s="4" t="s">
        <v>43</v>
      </c>
      <c r="I41" s="2">
        <f>44254344+41497064+39842696</f>
        <v>125594104</v>
      </c>
      <c r="J41" s="2">
        <v>125594104</v>
      </c>
      <c r="K41" s="2">
        <f>I41</f>
        <v>125594104</v>
      </c>
    </row>
    <row r="42" spans="1:11" ht="38.25">
      <c r="A42" s="6">
        <v>24</v>
      </c>
      <c r="B42" s="20" t="s">
        <v>83</v>
      </c>
      <c r="C42" s="5" t="s">
        <v>96</v>
      </c>
      <c r="D42" s="4" t="s">
        <v>0</v>
      </c>
      <c r="E42" s="5" t="s">
        <v>114</v>
      </c>
      <c r="F42" s="4" t="s">
        <v>86</v>
      </c>
      <c r="G42" s="4" t="s">
        <v>42</v>
      </c>
      <c r="H42" s="4" t="s">
        <v>36</v>
      </c>
      <c r="I42" s="18">
        <v>200</v>
      </c>
      <c r="J42" s="18">
        <v>200</v>
      </c>
      <c r="K42" s="16">
        <v>3000000</v>
      </c>
    </row>
    <row r="43" spans="1:11" ht="38.25">
      <c r="A43" s="6">
        <v>25</v>
      </c>
      <c r="B43" s="20" t="s">
        <v>77</v>
      </c>
      <c r="C43" s="4" t="s">
        <v>75</v>
      </c>
      <c r="D43" s="4" t="s">
        <v>0</v>
      </c>
      <c r="E43" s="4" t="s">
        <v>92</v>
      </c>
      <c r="F43" s="4" t="s">
        <v>98</v>
      </c>
      <c r="G43" s="4" t="s">
        <v>42</v>
      </c>
      <c r="H43" s="4" t="s">
        <v>43</v>
      </c>
      <c r="I43" s="2">
        <f>16620</f>
        <v>16620</v>
      </c>
      <c r="J43" s="2">
        <v>153360</v>
      </c>
      <c r="K43" s="2">
        <f>I43</f>
        <v>16620</v>
      </c>
    </row>
    <row r="44" spans="1:11" ht="38.25">
      <c r="A44" s="6">
        <v>26</v>
      </c>
      <c r="B44" s="20" t="s">
        <v>82</v>
      </c>
      <c r="C44" s="4" t="s">
        <v>26</v>
      </c>
      <c r="D44" s="4" t="s">
        <v>0</v>
      </c>
      <c r="E44" s="4" t="s">
        <v>25</v>
      </c>
      <c r="F44" s="4" t="s">
        <v>100</v>
      </c>
      <c r="G44" s="4" t="s">
        <v>42</v>
      </c>
      <c r="H44" s="4"/>
      <c r="I44" s="2"/>
      <c r="J44" s="2"/>
      <c r="K44" s="2">
        <v>3009600</v>
      </c>
    </row>
    <row r="45" spans="1:11" ht="12.75">
      <c r="A45" s="6"/>
      <c r="B45" s="20"/>
      <c r="C45" s="4" t="s">
        <v>111</v>
      </c>
      <c r="D45" s="4"/>
      <c r="E45" s="4"/>
      <c r="F45" s="4"/>
      <c r="G45" s="4"/>
      <c r="H45" s="4"/>
      <c r="I45" s="2"/>
      <c r="J45" s="2"/>
      <c r="K45" s="2"/>
    </row>
    <row r="46" spans="1:11" ht="38.25">
      <c r="A46" s="6"/>
      <c r="B46" s="20" t="s">
        <v>82</v>
      </c>
      <c r="C46" s="4" t="s">
        <v>101</v>
      </c>
      <c r="D46" s="4" t="s">
        <v>0</v>
      </c>
      <c r="E46" s="4" t="s">
        <v>25</v>
      </c>
      <c r="F46" s="4" t="s">
        <v>100</v>
      </c>
      <c r="G46" s="4" t="s">
        <v>42</v>
      </c>
      <c r="H46" s="4" t="s">
        <v>36</v>
      </c>
      <c r="I46" s="2">
        <v>1</v>
      </c>
      <c r="J46" s="2">
        <v>1</v>
      </c>
      <c r="K46" s="2">
        <v>2129600</v>
      </c>
    </row>
    <row r="47" spans="1:11" ht="38.25">
      <c r="A47" s="6"/>
      <c r="B47" s="20" t="s">
        <v>82</v>
      </c>
      <c r="C47" s="4" t="s">
        <v>102</v>
      </c>
      <c r="D47" s="4" t="s">
        <v>0</v>
      </c>
      <c r="E47" s="4" t="s">
        <v>25</v>
      </c>
      <c r="F47" s="4" t="s">
        <v>100</v>
      </c>
      <c r="G47" s="4" t="s">
        <v>42</v>
      </c>
      <c r="H47" s="4" t="s">
        <v>36</v>
      </c>
      <c r="I47" s="2">
        <v>1</v>
      </c>
      <c r="J47" s="2">
        <v>1</v>
      </c>
      <c r="K47" s="2">
        <v>880000</v>
      </c>
    </row>
    <row r="48" spans="1:11" ht="38.25">
      <c r="A48" s="6">
        <v>27</v>
      </c>
      <c r="B48" s="20" t="s">
        <v>49</v>
      </c>
      <c r="C48" s="4" t="s">
        <v>103</v>
      </c>
      <c r="D48" s="4" t="s">
        <v>0</v>
      </c>
      <c r="E48" s="4" t="s">
        <v>114</v>
      </c>
      <c r="F48" s="4" t="s">
        <v>104</v>
      </c>
      <c r="G48" s="4" t="s">
        <v>42</v>
      </c>
      <c r="H48" s="4" t="s">
        <v>36</v>
      </c>
      <c r="I48" s="2">
        <v>1000</v>
      </c>
      <c r="J48" s="2">
        <v>1000</v>
      </c>
      <c r="K48" s="2">
        <v>760000</v>
      </c>
    </row>
    <row r="49" spans="1:11" ht="51">
      <c r="A49" s="6">
        <v>28</v>
      </c>
      <c r="B49" s="20" t="s">
        <v>64</v>
      </c>
      <c r="C49" s="4" t="s">
        <v>75</v>
      </c>
      <c r="D49" s="4" t="s">
        <v>0</v>
      </c>
      <c r="E49" s="4" t="s">
        <v>92</v>
      </c>
      <c r="F49" s="4" t="s">
        <v>105</v>
      </c>
      <c r="G49" s="4" t="s">
        <v>42</v>
      </c>
      <c r="H49" s="15" t="s">
        <v>43</v>
      </c>
      <c r="I49" s="2">
        <f>577862.54+397099.91+756915.25+450821.96</f>
        <v>2182699.66</v>
      </c>
      <c r="J49" s="24">
        <v>9000000</v>
      </c>
      <c r="K49" s="2">
        <f>I49</f>
        <v>2182699.66</v>
      </c>
    </row>
    <row r="50" spans="1:11" ht="38.25">
      <c r="A50" s="6">
        <v>29</v>
      </c>
      <c r="B50" s="20" t="s">
        <v>49</v>
      </c>
      <c r="C50" s="4" t="s">
        <v>109</v>
      </c>
      <c r="D50" s="4" t="s">
        <v>0</v>
      </c>
      <c r="E50" s="4" t="s">
        <v>25</v>
      </c>
      <c r="F50" s="4" t="s">
        <v>110</v>
      </c>
      <c r="G50" s="4" t="s">
        <v>42</v>
      </c>
      <c r="H50" s="15"/>
      <c r="I50" s="2"/>
      <c r="J50" s="25"/>
      <c r="K50" s="2">
        <v>13735600</v>
      </c>
    </row>
    <row r="51" spans="1:11" ht="12.75">
      <c r="A51" s="6"/>
      <c r="B51" s="20"/>
      <c r="C51" s="13" t="s">
        <v>111</v>
      </c>
      <c r="D51" s="4"/>
      <c r="E51" s="4"/>
      <c r="F51" s="4"/>
      <c r="G51" s="4"/>
      <c r="H51" s="15"/>
      <c r="I51" s="2"/>
      <c r="J51" s="25"/>
      <c r="K51" s="2"/>
    </row>
    <row r="52" spans="1:11" ht="38.25">
      <c r="A52" s="6"/>
      <c r="B52" s="20" t="s">
        <v>49</v>
      </c>
      <c r="C52" s="4" t="s">
        <v>106</v>
      </c>
      <c r="D52" s="4" t="s">
        <v>0</v>
      </c>
      <c r="E52" s="4" t="s">
        <v>25</v>
      </c>
      <c r="F52" s="4" t="s">
        <v>110</v>
      </c>
      <c r="G52" s="4" t="s">
        <v>42</v>
      </c>
      <c r="H52" s="15" t="s">
        <v>36</v>
      </c>
      <c r="I52" s="4">
        <v>100</v>
      </c>
      <c r="J52" s="15">
        <v>100</v>
      </c>
      <c r="K52" s="2">
        <v>1104000</v>
      </c>
    </row>
    <row r="53" spans="1:11" ht="38.25">
      <c r="A53" s="6"/>
      <c r="B53" s="20" t="s">
        <v>49</v>
      </c>
      <c r="C53" s="4" t="s">
        <v>107</v>
      </c>
      <c r="D53" s="4" t="s">
        <v>0</v>
      </c>
      <c r="E53" s="4" t="s">
        <v>25</v>
      </c>
      <c r="F53" s="4" t="s">
        <v>110</v>
      </c>
      <c r="G53" s="4" t="s">
        <v>42</v>
      </c>
      <c r="H53" s="15" t="s">
        <v>36</v>
      </c>
      <c r="I53" s="4">
        <v>80</v>
      </c>
      <c r="J53" s="15">
        <v>80</v>
      </c>
      <c r="K53" s="2">
        <v>10009600</v>
      </c>
    </row>
    <row r="54" spans="1:11" ht="38.25">
      <c r="A54" s="6"/>
      <c r="B54" s="20" t="s">
        <v>49</v>
      </c>
      <c r="C54" s="4" t="s">
        <v>108</v>
      </c>
      <c r="D54" s="4" t="s">
        <v>0</v>
      </c>
      <c r="E54" s="4" t="s">
        <v>25</v>
      </c>
      <c r="F54" s="4" t="s">
        <v>110</v>
      </c>
      <c r="G54" s="4" t="s">
        <v>42</v>
      </c>
      <c r="H54" s="15" t="s">
        <v>36</v>
      </c>
      <c r="I54" s="4">
        <v>10</v>
      </c>
      <c r="J54" s="15">
        <v>10</v>
      </c>
      <c r="K54" s="2">
        <v>874000</v>
      </c>
    </row>
    <row r="55" spans="1:11" ht="38.25">
      <c r="A55" s="6"/>
      <c r="B55" s="20" t="s">
        <v>49</v>
      </c>
      <c r="C55" s="4" t="s">
        <v>108</v>
      </c>
      <c r="D55" s="4" t="s">
        <v>0</v>
      </c>
      <c r="E55" s="4" t="s">
        <v>25</v>
      </c>
      <c r="F55" s="4" t="s">
        <v>110</v>
      </c>
      <c r="G55" s="4" t="s">
        <v>42</v>
      </c>
      <c r="H55" s="15" t="s">
        <v>36</v>
      </c>
      <c r="I55" s="4">
        <v>10</v>
      </c>
      <c r="J55" s="15">
        <v>10</v>
      </c>
      <c r="K55" s="2">
        <v>874000</v>
      </c>
    </row>
    <row r="56" spans="1:11" ht="38.25">
      <c r="A56" s="6"/>
      <c r="B56" s="20" t="s">
        <v>49</v>
      </c>
      <c r="C56" s="4" t="s">
        <v>108</v>
      </c>
      <c r="D56" s="4" t="s">
        <v>0</v>
      </c>
      <c r="E56" s="4" t="s">
        <v>25</v>
      </c>
      <c r="F56" s="4" t="s">
        <v>110</v>
      </c>
      <c r="G56" s="4" t="s">
        <v>42</v>
      </c>
      <c r="H56" s="15" t="s">
        <v>36</v>
      </c>
      <c r="I56" s="4">
        <v>10</v>
      </c>
      <c r="J56" s="15">
        <v>10</v>
      </c>
      <c r="K56" s="2">
        <v>874000</v>
      </c>
    </row>
    <row r="57" spans="1:11" ht="38.25">
      <c r="A57" s="6">
        <v>30</v>
      </c>
      <c r="B57" s="20" t="s">
        <v>112</v>
      </c>
      <c r="C57" s="5" t="s">
        <v>113</v>
      </c>
      <c r="D57" s="4" t="s">
        <v>0</v>
      </c>
      <c r="E57" s="4" t="s">
        <v>114</v>
      </c>
      <c r="F57" s="4" t="s">
        <v>115</v>
      </c>
      <c r="G57" s="4" t="s">
        <v>42</v>
      </c>
      <c r="H57" s="4" t="s">
        <v>116</v>
      </c>
      <c r="I57" s="18">
        <v>10</v>
      </c>
      <c r="J57" s="17">
        <v>10</v>
      </c>
      <c r="K57" s="2">
        <v>550000</v>
      </c>
    </row>
    <row r="58" spans="1:11" ht="38.25">
      <c r="A58" s="6">
        <v>31</v>
      </c>
      <c r="B58" s="20" t="s">
        <v>112</v>
      </c>
      <c r="C58" s="4" t="s">
        <v>117</v>
      </c>
      <c r="D58" s="4" t="s">
        <v>0</v>
      </c>
      <c r="E58" s="4" t="s">
        <v>114</v>
      </c>
      <c r="F58" s="4" t="s">
        <v>118</v>
      </c>
      <c r="G58" s="4" t="s">
        <v>42</v>
      </c>
      <c r="H58" s="4" t="s">
        <v>37</v>
      </c>
      <c r="I58" s="2">
        <v>300</v>
      </c>
      <c r="J58" s="2">
        <v>300</v>
      </c>
      <c r="K58" s="18">
        <v>2046000</v>
      </c>
    </row>
    <row r="59" spans="1:11" ht="38.25">
      <c r="A59" s="6">
        <v>32</v>
      </c>
      <c r="B59" s="20" t="s">
        <v>49</v>
      </c>
      <c r="C59" s="4" t="s">
        <v>121</v>
      </c>
      <c r="D59" s="4" t="s">
        <v>0</v>
      </c>
      <c r="E59" s="4" t="s">
        <v>25</v>
      </c>
      <c r="F59" s="4" t="s">
        <v>122</v>
      </c>
      <c r="G59" s="4" t="s">
        <v>42</v>
      </c>
      <c r="H59" s="4"/>
      <c r="I59" s="2"/>
      <c r="J59" s="2"/>
      <c r="K59" s="2">
        <v>6401500</v>
      </c>
    </row>
    <row r="60" spans="1:11" ht="12.75">
      <c r="A60" s="6"/>
      <c r="B60" s="22"/>
      <c r="C60" s="4" t="s">
        <v>111</v>
      </c>
      <c r="D60" s="23"/>
      <c r="E60" s="4"/>
      <c r="F60" s="4"/>
      <c r="G60" s="4"/>
      <c r="H60" s="4"/>
      <c r="I60" s="2"/>
      <c r="J60" s="2"/>
      <c r="K60" s="3"/>
    </row>
    <row r="61" spans="1:11" ht="51">
      <c r="A61" s="6"/>
      <c r="B61" s="20" t="s">
        <v>49</v>
      </c>
      <c r="C61" s="19" t="s">
        <v>119</v>
      </c>
      <c r="D61" s="4" t="s">
        <v>0</v>
      </c>
      <c r="E61" s="4" t="s">
        <v>25</v>
      </c>
      <c r="F61" s="4" t="s">
        <v>122</v>
      </c>
      <c r="G61" s="4" t="s">
        <v>42</v>
      </c>
      <c r="H61" s="4" t="s">
        <v>36</v>
      </c>
      <c r="I61" s="2">
        <v>1</v>
      </c>
      <c r="J61" s="17">
        <v>1</v>
      </c>
      <c r="K61" s="2">
        <v>1649200</v>
      </c>
    </row>
    <row r="62" spans="1:11" ht="38.25">
      <c r="A62" s="6"/>
      <c r="B62" s="20" t="s">
        <v>49</v>
      </c>
      <c r="C62" s="19" t="s">
        <v>120</v>
      </c>
      <c r="D62" s="4" t="s">
        <v>0</v>
      </c>
      <c r="E62" s="4" t="s">
        <v>25</v>
      </c>
      <c r="F62" s="4" t="s">
        <v>122</v>
      </c>
      <c r="G62" s="4" t="s">
        <v>42</v>
      </c>
      <c r="H62" s="4" t="s">
        <v>36</v>
      </c>
      <c r="I62" s="2">
        <v>1</v>
      </c>
      <c r="J62" s="17">
        <v>1</v>
      </c>
      <c r="K62" s="2">
        <v>4752300</v>
      </c>
    </row>
    <row r="63" spans="1:11" ht="12.75">
      <c r="A63" s="6"/>
      <c r="B63" s="20"/>
      <c r="C63" s="5"/>
      <c r="D63" s="4"/>
      <c r="E63" s="4"/>
      <c r="F63" s="4"/>
      <c r="G63" s="4"/>
      <c r="H63" s="4"/>
      <c r="I63" s="2"/>
      <c r="J63" s="2"/>
      <c r="K63" s="18"/>
    </row>
    <row r="64" spans="1:11" ht="12.75">
      <c r="A64" s="6"/>
      <c r="B64" s="20"/>
      <c r="C64" s="4"/>
      <c r="D64" s="4"/>
      <c r="E64" s="4"/>
      <c r="F64" s="4"/>
      <c r="G64" s="4"/>
      <c r="H64" s="4"/>
      <c r="I64" s="2"/>
      <c r="J64" s="2"/>
      <c r="K64" s="2"/>
    </row>
    <row r="65" spans="1:11" ht="12.75">
      <c r="A65" s="6"/>
      <c r="B65" s="20"/>
      <c r="C65" s="4"/>
      <c r="D65" s="4"/>
      <c r="E65" s="4"/>
      <c r="F65" s="4"/>
      <c r="G65" s="4"/>
      <c r="H65" s="4"/>
      <c r="I65" s="2"/>
      <c r="J65" s="2"/>
      <c r="K65" s="2"/>
    </row>
    <row r="66" spans="1:11" ht="12.75">
      <c r="A66" s="6"/>
      <c r="B66" s="20"/>
      <c r="C66" s="4"/>
      <c r="D66" s="4"/>
      <c r="E66" s="4"/>
      <c r="F66" s="4"/>
      <c r="G66" s="4"/>
      <c r="H66" s="4"/>
      <c r="I66" s="2"/>
      <c r="J66" s="2"/>
      <c r="K66" s="2"/>
    </row>
    <row r="67" spans="1:11" ht="12.75">
      <c r="A67" s="6"/>
      <c r="B67" s="20"/>
      <c r="C67" s="4"/>
      <c r="D67" s="4"/>
      <c r="E67" s="4"/>
      <c r="F67" s="4"/>
      <c r="G67" s="4"/>
      <c r="H67" s="4"/>
      <c r="I67" s="2"/>
      <c r="J67" s="2"/>
      <c r="K67" s="2"/>
    </row>
    <row r="68" spans="1:11" ht="12.75">
      <c r="A68" s="6"/>
      <c r="B68" s="20"/>
      <c r="C68" s="4"/>
      <c r="D68" s="4"/>
      <c r="E68" s="4"/>
      <c r="F68" s="4"/>
      <c r="G68" s="4"/>
      <c r="H68" s="4"/>
      <c r="I68" s="2"/>
      <c r="J68" s="2"/>
      <c r="K68" s="2"/>
    </row>
    <row r="69" spans="1:11" ht="12.75">
      <c r="A69" s="6"/>
      <c r="B69" s="20"/>
      <c r="C69" s="4"/>
      <c r="D69" s="4"/>
      <c r="E69" s="4"/>
      <c r="F69" s="4"/>
      <c r="G69" s="4"/>
      <c r="H69" s="4"/>
      <c r="I69" s="2"/>
      <c r="J69" s="2"/>
      <c r="K69" s="2"/>
    </row>
    <row r="70" spans="1:11" ht="12.75">
      <c r="A70" s="6"/>
      <c r="B70" s="20"/>
      <c r="C70" s="4"/>
      <c r="D70" s="4"/>
      <c r="E70" s="4"/>
      <c r="F70" s="4"/>
      <c r="G70" s="4"/>
      <c r="H70" s="4"/>
      <c r="I70" s="2"/>
      <c r="J70" s="2"/>
      <c r="K70" s="2"/>
    </row>
    <row r="71" spans="1:11" ht="12.75">
      <c r="A71" s="6"/>
      <c r="B71" s="20"/>
      <c r="C71" s="4"/>
      <c r="D71" s="4"/>
      <c r="E71" s="4"/>
      <c r="F71" s="4"/>
      <c r="G71" s="4"/>
      <c r="H71" s="4"/>
      <c r="I71" s="2"/>
      <c r="J71" s="2"/>
      <c r="K71" s="2"/>
    </row>
    <row r="73" ht="21.75" customHeight="1">
      <c r="B73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K80"/>
  <sheetViews>
    <sheetView zoomScalePageLayoutView="0" workbookViewId="0" topLeftCell="A67">
      <selection activeCell="I24" sqref="I24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123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41</v>
      </c>
      <c r="D10" s="4" t="s">
        <v>0</v>
      </c>
      <c r="E10" s="5" t="s">
        <v>114</v>
      </c>
      <c r="F10" s="4" t="s">
        <v>45</v>
      </c>
      <c r="G10" s="4" t="s">
        <v>124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s">
        <v>59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s">
        <v>59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124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20" t="s">
        <v>64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124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20" t="s">
        <v>65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124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20" t="s">
        <v>66</v>
      </c>
      <c r="C16" s="4" t="s">
        <v>94</v>
      </c>
      <c r="D16" s="4" t="s">
        <v>20</v>
      </c>
      <c r="E16" s="4" t="s">
        <v>92</v>
      </c>
      <c r="F16" s="4" t="s">
        <v>56</v>
      </c>
      <c r="G16" s="4" t="s">
        <v>124</v>
      </c>
      <c r="H16" s="4" t="s">
        <v>43</v>
      </c>
      <c r="I16" s="2">
        <v>6</v>
      </c>
      <c r="J16" s="2">
        <v>12</v>
      </c>
      <c r="K16" s="2">
        <f>5954100*6</f>
        <v>35724600</v>
      </c>
    </row>
    <row r="17" spans="1:11" ht="38.25">
      <c r="A17" s="6">
        <v>8</v>
      </c>
      <c r="B17" s="20" t="s">
        <v>47</v>
      </c>
      <c r="C17" s="4" t="s">
        <v>4</v>
      </c>
      <c r="D17" s="4" t="s">
        <v>0</v>
      </c>
      <c r="E17" s="4" t="s">
        <v>92</v>
      </c>
      <c r="F17" s="4" t="s">
        <v>57</v>
      </c>
      <c r="G17" s="4" t="s">
        <v>35</v>
      </c>
      <c r="H17" s="4" t="s">
        <v>36</v>
      </c>
      <c r="I17" s="2">
        <f>100000</f>
        <v>100000</v>
      </c>
      <c r="J17" s="2">
        <v>1327000</v>
      </c>
      <c r="K17" s="12">
        <v>38525000</v>
      </c>
    </row>
    <row r="18" spans="1:11" ht="38.25">
      <c r="A18" s="6">
        <v>9</v>
      </c>
      <c r="B18" s="20" t="s">
        <v>47</v>
      </c>
      <c r="C18" s="4" t="s">
        <v>38</v>
      </c>
      <c r="D18" s="4" t="s">
        <v>0</v>
      </c>
      <c r="E18" s="4" t="s">
        <v>92</v>
      </c>
      <c r="F18" s="4" t="s">
        <v>57</v>
      </c>
      <c r="G18" s="4" t="s">
        <v>35</v>
      </c>
      <c r="H18" s="4" t="s">
        <v>36</v>
      </c>
      <c r="I18" s="2"/>
      <c r="J18" s="2">
        <v>815000</v>
      </c>
      <c r="K18" s="12"/>
    </row>
    <row r="19" spans="1:11" ht="38.25">
      <c r="A19" s="6">
        <v>10</v>
      </c>
      <c r="B19" s="20" t="s">
        <v>47</v>
      </c>
      <c r="C19" s="4" t="s">
        <v>58</v>
      </c>
      <c r="D19" s="4" t="s">
        <v>0</v>
      </c>
      <c r="E19" s="4" t="s">
        <v>92</v>
      </c>
      <c r="F19" s="4" t="s">
        <v>60</v>
      </c>
      <c r="G19" s="4" t="s">
        <v>59</v>
      </c>
      <c r="H19" s="4" t="s">
        <v>43</v>
      </c>
      <c r="I19" s="2">
        <v>2</v>
      </c>
      <c r="J19" s="2">
        <v>165000000</v>
      </c>
      <c r="K19" s="2">
        <v>30000000</v>
      </c>
    </row>
    <row r="20" spans="1:11" ht="51">
      <c r="A20" s="6">
        <v>11</v>
      </c>
      <c r="B20" s="20" t="s">
        <v>67</v>
      </c>
      <c r="C20" s="4" t="s">
        <v>97</v>
      </c>
      <c r="D20" s="4" t="s">
        <v>0</v>
      </c>
      <c r="E20" s="4" t="s">
        <v>1</v>
      </c>
      <c r="F20" s="4" t="s">
        <v>61</v>
      </c>
      <c r="G20" s="4" t="s">
        <v>124</v>
      </c>
      <c r="H20" s="4" t="s">
        <v>63</v>
      </c>
      <c r="I20" s="21">
        <f>37.394+36.031+29.869+131+30.472</f>
        <v>264.76599999999996</v>
      </c>
      <c r="J20" s="2">
        <v>552000</v>
      </c>
      <c r="K20" s="2">
        <f>16827300+16213950+13441050+58950+13712400</f>
        <v>60253650</v>
      </c>
    </row>
    <row r="21" spans="1:11" ht="38.25">
      <c r="A21" s="6">
        <v>12</v>
      </c>
      <c r="B21" s="20" t="s">
        <v>47</v>
      </c>
      <c r="C21" s="4" t="s">
        <v>68</v>
      </c>
      <c r="D21" s="4" t="s">
        <v>0</v>
      </c>
      <c r="E21" s="4" t="s">
        <v>69</v>
      </c>
      <c r="F21" s="4" t="s">
        <v>70</v>
      </c>
      <c r="G21" s="4" t="s">
        <v>124</v>
      </c>
      <c r="H21" s="4" t="s">
        <v>43</v>
      </c>
      <c r="I21" s="2">
        <f>1021330.66+2026790.79</f>
        <v>3048121.45</v>
      </c>
      <c r="J21" s="2">
        <v>26455217</v>
      </c>
      <c r="K21" s="2">
        <f>I21</f>
        <v>3048121.45</v>
      </c>
    </row>
    <row r="22" spans="1:11" ht="38.25">
      <c r="A22" s="6">
        <v>13</v>
      </c>
      <c r="B22" s="20" t="s">
        <v>74</v>
      </c>
      <c r="C22" s="4" t="s">
        <v>71</v>
      </c>
      <c r="D22" s="4" t="s">
        <v>0</v>
      </c>
      <c r="E22" s="4" t="s">
        <v>1</v>
      </c>
      <c r="F22" s="4" t="s">
        <v>72</v>
      </c>
      <c r="G22" s="4" t="s">
        <v>124</v>
      </c>
      <c r="H22" s="4" t="s">
        <v>73</v>
      </c>
      <c r="I22" s="12">
        <f>381+429</f>
        <v>810</v>
      </c>
      <c r="J22" s="12">
        <v>11848.34</v>
      </c>
      <c r="K22" s="2">
        <f>367764+481426</f>
        <v>849190</v>
      </c>
    </row>
    <row r="23" spans="1:11" ht="38.25">
      <c r="A23" s="6">
        <v>14</v>
      </c>
      <c r="B23" s="20" t="s">
        <v>77</v>
      </c>
      <c r="C23" s="4" t="s">
        <v>75</v>
      </c>
      <c r="D23" s="4" t="s">
        <v>0</v>
      </c>
      <c r="E23" s="4" t="s">
        <v>92</v>
      </c>
      <c r="F23" s="4" t="s">
        <v>76</v>
      </c>
      <c r="G23" s="4" t="s">
        <v>124</v>
      </c>
      <c r="H23" s="4" t="s">
        <v>43</v>
      </c>
      <c r="I23" s="2">
        <f>519170+777170+777170+777170</f>
        <v>2850680</v>
      </c>
      <c r="J23" s="2">
        <v>6230040</v>
      </c>
      <c r="K23" s="2">
        <f>I23</f>
        <v>2850680</v>
      </c>
    </row>
    <row r="24" spans="1:11" ht="51">
      <c r="A24" s="6">
        <v>15</v>
      </c>
      <c r="B24" s="20" t="s">
        <v>78</v>
      </c>
      <c r="C24" s="4" t="s">
        <v>75</v>
      </c>
      <c r="D24" s="4" t="s">
        <v>0</v>
      </c>
      <c r="E24" s="4" t="s">
        <v>92</v>
      </c>
      <c r="F24" s="4" t="s">
        <v>79</v>
      </c>
      <c r="G24" s="4" t="s">
        <v>124</v>
      </c>
      <c r="H24" s="4" t="s">
        <v>43</v>
      </c>
      <c r="I24" s="2">
        <f>1820000+1820000+1820000+1820000+1820000</f>
        <v>9100000</v>
      </c>
      <c r="J24" s="2">
        <v>21840000</v>
      </c>
      <c r="K24" s="2">
        <f>I24</f>
        <v>9100000</v>
      </c>
    </row>
    <row r="25" spans="1:11" ht="51">
      <c r="A25" s="6">
        <v>16</v>
      </c>
      <c r="B25" s="20" t="s">
        <v>81</v>
      </c>
      <c r="C25" s="4" t="s">
        <v>75</v>
      </c>
      <c r="D25" s="4" t="s">
        <v>0</v>
      </c>
      <c r="E25" s="4" t="s">
        <v>92</v>
      </c>
      <c r="F25" s="4" t="s">
        <v>80</v>
      </c>
      <c r="G25" s="4" t="s">
        <v>124</v>
      </c>
      <c r="H25" s="4" t="s">
        <v>43</v>
      </c>
      <c r="I25" s="2">
        <v>108000</v>
      </c>
      <c r="J25" s="2">
        <v>1440000</v>
      </c>
      <c r="K25" s="2">
        <v>108000</v>
      </c>
    </row>
    <row r="26" spans="1:11" ht="38.25">
      <c r="A26" s="6">
        <v>17</v>
      </c>
      <c r="B26" s="20" t="s">
        <v>82</v>
      </c>
      <c r="C26" s="4" t="s">
        <v>26</v>
      </c>
      <c r="D26" s="4" t="s">
        <v>0</v>
      </c>
      <c r="E26" s="4" t="s">
        <v>25</v>
      </c>
      <c r="F26" s="4" t="s">
        <v>99</v>
      </c>
      <c r="G26" s="4" t="s">
        <v>124</v>
      </c>
      <c r="H26" s="4"/>
      <c r="I26" s="2"/>
      <c r="J26" s="2"/>
      <c r="K26" s="2">
        <v>46953000</v>
      </c>
    </row>
    <row r="27" spans="1:11" ht="12.75">
      <c r="A27" s="6"/>
      <c r="B27" s="20"/>
      <c r="C27" s="4" t="s">
        <v>27</v>
      </c>
      <c r="D27" s="4"/>
      <c r="E27" s="4"/>
      <c r="F27" s="4"/>
      <c r="G27" s="4"/>
      <c r="H27" s="4"/>
      <c r="I27" s="2"/>
      <c r="J27" s="2"/>
      <c r="K27" s="2"/>
    </row>
    <row r="28" spans="1:11" ht="38.25">
      <c r="A28" s="6"/>
      <c r="B28" s="20" t="s">
        <v>82</v>
      </c>
      <c r="C28" s="4" t="s">
        <v>28</v>
      </c>
      <c r="D28" s="4" t="s">
        <v>0</v>
      </c>
      <c r="E28" s="4" t="s">
        <v>25</v>
      </c>
      <c r="F28" s="4" t="s">
        <v>99</v>
      </c>
      <c r="G28" s="4" t="s">
        <v>124</v>
      </c>
      <c r="H28" s="4" t="s">
        <v>36</v>
      </c>
      <c r="I28" s="2">
        <v>1</v>
      </c>
      <c r="J28" s="2">
        <v>1</v>
      </c>
      <c r="K28" s="2">
        <v>33750000</v>
      </c>
    </row>
    <row r="29" spans="1:11" ht="38.25">
      <c r="A29" s="6"/>
      <c r="B29" s="20" t="s">
        <v>82</v>
      </c>
      <c r="C29" s="4" t="s">
        <v>29</v>
      </c>
      <c r="D29" s="4" t="s">
        <v>0</v>
      </c>
      <c r="E29" s="4" t="s">
        <v>25</v>
      </c>
      <c r="F29" s="4" t="s">
        <v>99</v>
      </c>
      <c r="G29" s="4" t="s">
        <v>124</v>
      </c>
      <c r="H29" s="4" t="s">
        <v>36</v>
      </c>
      <c r="I29" s="2">
        <v>1</v>
      </c>
      <c r="J29" s="2">
        <v>1</v>
      </c>
      <c r="K29" s="2">
        <v>7560000</v>
      </c>
    </row>
    <row r="30" spans="1:11" ht="38.25">
      <c r="A30" s="6"/>
      <c r="B30" s="20" t="s">
        <v>82</v>
      </c>
      <c r="C30" s="4" t="s">
        <v>30</v>
      </c>
      <c r="D30" s="4" t="s">
        <v>0</v>
      </c>
      <c r="E30" s="4" t="s">
        <v>25</v>
      </c>
      <c r="F30" s="4" t="s">
        <v>99</v>
      </c>
      <c r="G30" s="4" t="s">
        <v>124</v>
      </c>
      <c r="H30" s="4" t="s">
        <v>36</v>
      </c>
      <c r="I30" s="2">
        <v>1</v>
      </c>
      <c r="J30" s="2">
        <v>1</v>
      </c>
      <c r="K30" s="2">
        <v>5643000</v>
      </c>
    </row>
    <row r="31" spans="1:11" ht="38.25">
      <c r="A31" s="6"/>
      <c r="B31" s="20" t="s">
        <v>82</v>
      </c>
      <c r="C31" s="4" t="s">
        <v>31</v>
      </c>
      <c r="D31" s="4" t="s">
        <v>0</v>
      </c>
      <c r="E31" s="4" t="s">
        <v>25</v>
      </c>
      <c r="F31" s="4" t="s">
        <v>99</v>
      </c>
      <c r="G31" s="4" t="s">
        <v>124</v>
      </c>
      <c r="H31" s="4" t="s">
        <v>36</v>
      </c>
      <c r="I31" s="2">
        <v>1</v>
      </c>
      <c r="J31" s="2">
        <v>1</v>
      </c>
      <c r="K31" s="2">
        <v>1701000</v>
      </c>
    </row>
    <row r="32" spans="1:11" ht="38.25">
      <c r="A32" s="6">
        <v>18</v>
      </c>
      <c r="B32" s="20" t="s">
        <v>83</v>
      </c>
      <c r="C32" s="5" t="s">
        <v>95</v>
      </c>
      <c r="D32" s="4" t="s">
        <v>0</v>
      </c>
      <c r="E32" s="5" t="s">
        <v>114</v>
      </c>
      <c r="F32" s="4" t="s">
        <v>86</v>
      </c>
      <c r="G32" s="4" t="s">
        <v>124</v>
      </c>
      <c r="H32" s="4" t="s">
        <v>36</v>
      </c>
      <c r="I32" s="18">
        <v>500</v>
      </c>
      <c r="J32" s="18">
        <v>500</v>
      </c>
      <c r="K32" s="16">
        <v>2842500</v>
      </c>
    </row>
    <row r="33" spans="1:11" ht="38.25">
      <c r="A33" s="6">
        <v>19</v>
      </c>
      <c r="B33" s="20" t="s">
        <v>84</v>
      </c>
      <c r="C33" s="4" t="s">
        <v>32</v>
      </c>
      <c r="D33" s="4" t="s">
        <v>0</v>
      </c>
      <c r="E33" s="4" t="s">
        <v>25</v>
      </c>
      <c r="F33" s="4" t="s">
        <v>87</v>
      </c>
      <c r="G33" s="4" t="s">
        <v>124</v>
      </c>
      <c r="H33" s="4"/>
      <c r="I33" s="2"/>
      <c r="J33" s="2"/>
      <c r="K33" s="2">
        <v>161376000</v>
      </c>
    </row>
    <row r="34" spans="1:11" ht="12.75">
      <c r="A34" s="6"/>
      <c r="B34" s="20"/>
      <c r="C34" s="4" t="s">
        <v>111</v>
      </c>
      <c r="D34" s="4"/>
      <c r="E34" s="4"/>
      <c r="F34" s="4"/>
      <c r="G34" s="4"/>
      <c r="H34" s="4"/>
      <c r="I34" s="2"/>
      <c r="J34" s="2"/>
      <c r="K34" s="2"/>
    </row>
    <row r="35" spans="1:11" ht="38.25">
      <c r="A35" s="6"/>
      <c r="B35" s="20" t="s">
        <v>84</v>
      </c>
      <c r="C35" s="4" t="s">
        <v>33</v>
      </c>
      <c r="D35" s="4" t="s">
        <v>0</v>
      </c>
      <c r="E35" s="4" t="s">
        <v>25</v>
      </c>
      <c r="F35" s="4" t="s">
        <v>87</v>
      </c>
      <c r="G35" s="4" t="s">
        <v>124</v>
      </c>
      <c r="H35" s="4" t="s">
        <v>34</v>
      </c>
      <c r="I35" s="2">
        <v>1</v>
      </c>
      <c r="J35" s="2">
        <v>1</v>
      </c>
      <c r="K35" s="2">
        <v>118704000</v>
      </c>
    </row>
    <row r="36" spans="1:11" ht="38.25">
      <c r="A36" s="6"/>
      <c r="B36" s="20" t="s">
        <v>84</v>
      </c>
      <c r="C36" s="4" t="s">
        <v>33</v>
      </c>
      <c r="D36" s="4" t="s">
        <v>0</v>
      </c>
      <c r="E36" s="4" t="s">
        <v>25</v>
      </c>
      <c r="F36" s="4" t="s">
        <v>87</v>
      </c>
      <c r="G36" s="4" t="s">
        <v>124</v>
      </c>
      <c r="H36" s="4" t="s">
        <v>34</v>
      </c>
      <c r="I36" s="2">
        <v>1</v>
      </c>
      <c r="J36" s="2">
        <v>1</v>
      </c>
      <c r="K36" s="2">
        <v>29476800</v>
      </c>
    </row>
    <row r="37" spans="1:11" ht="38.25">
      <c r="A37" s="6"/>
      <c r="B37" s="20" t="s">
        <v>84</v>
      </c>
      <c r="C37" s="4" t="s">
        <v>33</v>
      </c>
      <c r="D37" s="4" t="s">
        <v>0</v>
      </c>
      <c r="E37" s="4" t="s">
        <v>25</v>
      </c>
      <c r="F37" s="4" t="s">
        <v>87</v>
      </c>
      <c r="G37" s="4" t="s">
        <v>124</v>
      </c>
      <c r="H37" s="4" t="s">
        <v>34</v>
      </c>
      <c r="I37" s="2">
        <v>1</v>
      </c>
      <c r="J37" s="2">
        <v>1</v>
      </c>
      <c r="K37" s="2">
        <v>13195200</v>
      </c>
    </row>
    <row r="38" spans="1:11" ht="38.25">
      <c r="A38" s="6">
        <v>20</v>
      </c>
      <c r="B38" s="20" t="s">
        <v>82</v>
      </c>
      <c r="C38" s="4" t="s">
        <v>85</v>
      </c>
      <c r="D38" s="4" t="s">
        <v>0</v>
      </c>
      <c r="E38" s="4" t="s">
        <v>114</v>
      </c>
      <c r="F38" s="4" t="s">
        <v>88</v>
      </c>
      <c r="G38" s="4" t="s">
        <v>124</v>
      </c>
      <c r="H38" s="4" t="s">
        <v>36</v>
      </c>
      <c r="I38" s="2">
        <v>2</v>
      </c>
      <c r="J38" s="2">
        <v>2</v>
      </c>
      <c r="K38" s="2">
        <v>4052300</v>
      </c>
    </row>
    <row r="39" spans="1:11" ht="38.25">
      <c r="A39" s="6">
        <v>21</v>
      </c>
      <c r="B39" s="20" t="s">
        <v>90</v>
      </c>
      <c r="C39" s="4" t="s">
        <v>39</v>
      </c>
      <c r="D39" s="4" t="s">
        <v>62</v>
      </c>
      <c r="E39" s="4" t="s">
        <v>92</v>
      </c>
      <c r="F39" s="4" t="s">
        <v>89</v>
      </c>
      <c r="G39" s="4" t="s">
        <v>124</v>
      </c>
      <c r="H39" s="4" t="s">
        <v>43</v>
      </c>
      <c r="I39" s="2">
        <v>1</v>
      </c>
      <c r="J39" s="2">
        <v>1</v>
      </c>
      <c r="K39" s="12">
        <v>224620</v>
      </c>
    </row>
    <row r="40" spans="1:11" ht="51">
      <c r="A40" s="6">
        <v>22</v>
      </c>
      <c r="B40" s="20" t="s">
        <v>81</v>
      </c>
      <c r="C40" s="4" t="s">
        <v>75</v>
      </c>
      <c r="D40" s="4" t="s">
        <v>0</v>
      </c>
      <c r="E40" s="4" t="s">
        <v>92</v>
      </c>
      <c r="F40" s="4" t="s">
        <v>91</v>
      </c>
      <c r="G40" s="4" t="s">
        <v>124</v>
      </c>
      <c r="H40" s="4" t="s">
        <v>43</v>
      </c>
      <c r="I40" s="2">
        <f>65736.67+101088.58+169929.87</f>
        <v>336755.12</v>
      </c>
      <c r="J40" s="2">
        <v>403200</v>
      </c>
      <c r="K40" s="2">
        <f>I40</f>
        <v>336755.12</v>
      </c>
    </row>
    <row r="41" spans="1:11" ht="38.25">
      <c r="A41" s="6">
        <v>23</v>
      </c>
      <c r="B41" s="20" t="s">
        <v>47</v>
      </c>
      <c r="C41" s="4" t="s">
        <v>23</v>
      </c>
      <c r="D41" s="4" t="s">
        <v>62</v>
      </c>
      <c r="E41" s="4" t="s">
        <v>92</v>
      </c>
      <c r="F41" s="4" t="s">
        <v>93</v>
      </c>
      <c r="G41" s="4" t="s">
        <v>124</v>
      </c>
      <c r="H41" s="4" t="s">
        <v>43</v>
      </c>
      <c r="I41" s="2">
        <f>44254344+41497064+39842696+44242600+40742000</f>
        <v>210578704</v>
      </c>
      <c r="J41" s="2">
        <v>534727244</v>
      </c>
      <c r="K41" s="2">
        <f>I41</f>
        <v>210578704</v>
      </c>
    </row>
    <row r="42" spans="1:11" ht="38.25">
      <c r="A42" s="6">
        <v>24</v>
      </c>
      <c r="B42" s="20" t="s">
        <v>83</v>
      </c>
      <c r="C42" s="5" t="s">
        <v>96</v>
      </c>
      <c r="D42" s="4" t="s">
        <v>0</v>
      </c>
      <c r="E42" s="5" t="s">
        <v>114</v>
      </c>
      <c r="F42" s="4" t="s">
        <v>86</v>
      </c>
      <c r="G42" s="4" t="s">
        <v>124</v>
      </c>
      <c r="H42" s="4" t="s">
        <v>36</v>
      </c>
      <c r="I42" s="18">
        <v>200</v>
      </c>
      <c r="J42" s="18">
        <v>200</v>
      </c>
      <c r="K42" s="16">
        <v>3000000</v>
      </c>
    </row>
    <row r="43" spans="1:11" ht="38.25">
      <c r="A43" s="6">
        <v>25</v>
      </c>
      <c r="B43" s="20" t="s">
        <v>77</v>
      </c>
      <c r="C43" s="4" t="s">
        <v>75</v>
      </c>
      <c r="D43" s="4" t="s">
        <v>0</v>
      </c>
      <c r="E43" s="4" t="s">
        <v>92</v>
      </c>
      <c r="F43" s="4" t="s">
        <v>98</v>
      </c>
      <c r="G43" s="4" t="s">
        <v>124</v>
      </c>
      <c r="H43" s="4" t="s">
        <v>43</v>
      </c>
      <c r="I43" s="2">
        <f>16620</f>
        <v>16620</v>
      </c>
      <c r="J43" s="2">
        <v>153360</v>
      </c>
      <c r="K43" s="2">
        <f>I43</f>
        <v>16620</v>
      </c>
    </row>
    <row r="44" spans="1:11" ht="38.25">
      <c r="A44" s="6">
        <v>26</v>
      </c>
      <c r="B44" s="20" t="s">
        <v>82</v>
      </c>
      <c r="C44" s="4" t="s">
        <v>26</v>
      </c>
      <c r="D44" s="4" t="s">
        <v>0</v>
      </c>
      <c r="E44" s="4" t="s">
        <v>25</v>
      </c>
      <c r="F44" s="4" t="s">
        <v>100</v>
      </c>
      <c r="G44" s="4" t="s">
        <v>124</v>
      </c>
      <c r="H44" s="4"/>
      <c r="I44" s="2"/>
      <c r="J44" s="2"/>
      <c r="K44" s="2">
        <v>3009600</v>
      </c>
    </row>
    <row r="45" spans="1:11" ht="12.75">
      <c r="A45" s="6"/>
      <c r="B45" s="20"/>
      <c r="C45" s="4" t="s">
        <v>111</v>
      </c>
      <c r="D45" s="4"/>
      <c r="E45" s="4"/>
      <c r="F45" s="4"/>
      <c r="G45" s="4"/>
      <c r="H45" s="4"/>
      <c r="I45" s="2"/>
      <c r="J45" s="2"/>
      <c r="K45" s="2"/>
    </row>
    <row r="46" spans="1:11" ht="38.25">
      <c r="A46" s="6"/>
      <c r="B46" s="20" t="s">
        <v>82</v>
      </c>
      <c r="C46" s="4" t="s">
        <v>101</v>
      </c>
      <c r="D46" s="4" t="s">
        <v>0</v>
      </c>
      <c r="E46" s="4" t="s">
        <v>25</v>
      </c>
      <c r="F46" s="4" t="s">
        <v>100</v>
      </c>
      <c r="G46" s="4" t="s">
        <v>124</v>
      </c>
      <c r="H46" s="4" t="s">
        <v>36</v>
      </c>
      <c r="I46" s="2">
        <v>1</v>
      </c>
      <c r="J46" s="2">
        <v>1</v>
      </c>
      <c r="K46" s="2">
        <v>2129600</v>
      </c>
    </row>
    <row r="47" spans="1:11" ht="38.25">
      <c r="A47" s="6"/>
      <c r="B47" s="20" t="s">
        <v>82</v>
      </c>
      <c r="C47" s="4" t="s">
        <v>102</v>
      </c>
      <c r="D47" s="4" t="s">
        <v>0</v>
      </c>
      <c r="E47" s="4" t="s">
        <v>25</v>
      </c>
      <c r="F47" s="4" t="s">
        <v>100</v>
      </c>
      <c r="G47" s="4" t="s">
        <v>124</v>
      </c>
      <c r="H47" s="4" t="s">
        <v>36</v>
      </c>
      <c r="I47" s="2">
        <v>1</v>
      </c>
      <c r="J47" s="2">
        <v>1</v>
      </c>
      <c r="K47" s="2">
        <v>880000</v>
      </c>
    </row>
    <row r="48" spans="1:11" ht="38.25">
      <c r="A48" s="6">
        <v>27</v>
      </c>
      <c r="B48" s="20" t="s">
        <v>49</v>
      </c>
      <c r="C48" s="4" t="s">
        <v>103</v>
      </c>
      <c r="D48" s="4" t="s">
        <v>0</v>
      </c>
      <c r="E48" s="4" t="s">
        <v>114</v>
      </c>
      <c r="F48" s="4" t="s">
        <v>104</v>
      </c>
      <c r="G48" s="4" t="s">
        <v>124</v>
      </c>
      <c r="H48" s="4" t="s">
        <v>36</v>
      </c>
      <c r="I48" s="2">
        <v>1000</v>
      </c>
      <c r="J48" s="2">
        <v>1000</v>
      </c>
      <c r="K48" s="2">
        <v>760000</v>
      </c>
    </row>
    <row r="49" spans="1:11" ht="51">
      <c r="A49" s="6">
        <v>28</v>
      </c>
      <c r="B49" s="20" t="s">
        <v>64</v>
      </c>
      <c r="C49" s="4" t="s">
        <v>75</v>
      </c>
      <c r="D49" s="4" t="s">
        <v>0</v>
      </c>
      <c r="E49" s="4" t="s">
        <v>92</v>
      </c>
      <c r="F49" s="4" t="s">
        <v>105</v>
      </c>
      <c r="G49" s="4" t="s">
        <v>124</v>
      </c>
      <c r="H49" s="15" t="s">
        <v>43</v>
      </c>
      <c r="I49" s="2">
        <f>577862.54+397099.91+756915.25+450821.96</f>
        <v>2182699.66</v>
      </c>
      <c r="J49" s="24">
        <v>9000000</v>
      </c>
      <c r="K49" s="2">
        <f>I49</f>
        <v>2182699.66</v>
      </c>
    </row>
    <row r="50" spans="1:11" ht="38.25">
      <c r="A50" s="6">
        <v>29</v>
      </c>
      <c r="B50" s="20" t="s">
        <v>49</v>
      </c>
      <c r="C50" s="4" t="s">
        <v>109</v>
      </c>
      <c r="D50" s="4" t="s">
        <v>0</v>
      </c>
      <c r="E50" s="4" t="s">
        <v>25</v>
      </c>
      <c r="F50" s="4" t="s">
        <v>110</v>
      </c>
      <c r="G50" s="4" t="s">
        <v>124</v>
      </c>
      <c r="H50" s="15"/>
      <c r="I50" s="2"/>
      <c r="J50" s="25"/>
      <c r="K50" s="2">
        <v>13735600</v>
      </c>
    </row>
    <row r="51" spans="1:11" ht="12.75">
      <c r="A51" s="6"/>
      <c r="B51" s="20"/>
      <c r="C51" s="13" t="s">
        <v>111</v>
      </c>
      <c r="D51" s="4"/>
      <c r="E51" s="4"/>
      <c r="F51" s="4"/>
      <c r="G51" s="4"/>
      <c r="H51" s="15"/>
      <c r="I51" s="2"/>
      <c r="J51" s="25"/>
      <c r="K51" s="2"/>
    </row>
    <row r="52" spans="1:11" ht="38.25">
      <c r="A52" s="6"/>
      <c r="B52" s="20" t="s">
        <v>49</v>
      </c>
      <c r="C52" s="4" t="s">
        <v>106</v>
      </c>
      <c r="D52" s="4" t="s">
        <v>0</v>
      </c>
      <c r="E52" s="4" t="s">
        <v>25</v>
      </c>
      <c r="F52" s="4" t="s">
        <v>110</v>
      </c>
      <c r="G52" s="4" t="s">
        <v>124</v>
      </c>
      <c r="H52" s="15" t="s">
        <v>36</v>
      </c>
      <c r="I52" s="4">
        <v>100</v>
      </c>
      <c r="J52" s="15">
        <v>100</v>
      </c>
      <c r="K52" s="2">
        <v>1104000</v>
      </c>
    </row>
    <row r="53" spans="1:11" ht="38.25">
      <c r="A53" s="6"/>
      <c r="B53" s="20" t="s">
        <v>49</v>
      </c>
      <c r="C53" s="4" t="s">
        <v>107</v>
      </c>
      <c r="D53" s="4" t="s">
        <v>0</v>
      </c>
      <c r="E53" s="4" t="s">
        <v>25</v>
      </c>
      <c r="F53" s="4" t="s">
        <v>110</v>
      </c>
      <c r="G53" s="4" t="s">
        <v>124</v>
      </c>
      <c r="H53" s="15" t="s">
        <v>36</v>
      </c>
      <c r="I53" s="4">
        <v>80</v>
      </c>
      <c r="J53" s="15">
        <v>80</v>
      </c>
      <c r="K53" s="2">
        <v>10009600</v>
      </c>
    </row>
    <row r="54" spans="1:11" ht="38.25">
      <c r="A54" s="6"/>
      <c r="B54" s="20" t="s">
        <v>49</v>
      </c>
      <c r="C54" s="4" t="s">
        <v>108</v>
      </c>
      <c r="D54" s="4" t="s">
        <v>0</v>
      </c>
      <c r="E54" s="4" t="s">
        <v>25</v>
      </c>
      <c r="F54" s="4" t="s">
        <v>110</v>
      </c>
      <c r="G54" s="4" t="s">
        <v>124</v>
      </c>
      <c r="H54" s="15" t="s">
        <v>36</v>
      </c>
      <c r="I54" s="4">
        <v>10</v>
      </c>
      <c r="J54" s="15">
        <v>10</v>
      </c>
      <c r="K54" s="2">
        <v>874000</v>
      </c>
    </row>
    <row r="55" spans="1:11" ht="38.25">
      <c r="A55" s="6"/>
      <c r="B55" s="20" t="s">
        <v>49</v>
      </c>
      <c r="C55" s="4" t="s">
        <v>108</v>
      </c>
      <c r="D55" s="4" t="s">
        <v>0</v>
      </c>
      <c r="E55" s="4" t="s">
        <v>25</v>
      </c>
      <c r="F55" s="4" t="s">
        <v>110</v>
      </c>
      <c r="G55" s="4" t="s">
        <v>124</v>
      </c>
      <c r="H55" s="15" t="s">
        <v>36</v>
      </c>
      <c r="I55" s="4">
        <v>10</v>
      </c>
      <c r="J55" s="15">
        <v>10</v>
      </c>
      <c r="K55" s="2">
        <v>874000</v>
      </c>
    </row>
    <row r="56" spans="1:11" ht="38.25">
      <c r="A56" s="6"/>
      <c r="B56" s="20" t="s">
        <v>49</v>
      </c>
      <c r="C56" s="4" t="s">
        <v>108</v>
      </c>
      <c r="D56" s="4" t="s">
        <v>0</v>
      </c>
      <c r="E56" s="4" t="s">
        <v>25</v>
      </c>
      <c r="F56" s="4" t="s">
        <v>110</v>
      </c>
      <c r="G56" s="4" t="s">
        <v>124</v>
      </c>
      <c r="H56" s="15" t="s">
        <v>36</v>
      </c>
      <c r="I56" s="4">
        <v>10</v>
      </c>
      <c r="J56" s="15">
        <v>10</v>
      </c>
      <c r="K56" s="2">
        <v>874000</v>
      </c>
    </row>
    <row r="57" spans="1:11" ht="38.25">
      <c r="A57" s="6">
        <v>30</v>
      </c>
      <c r="B57" s="20" t="s">
        <v>112</v>
      </c>
      <c r="C57" s="5" t="s">
        <v>113</v>
      </c>
      <c r="D57" s="4" t="s">
        <v>0</v>
      </c>
      <c r="E57" s="4" t="s">
        <v>114</v>
      </c>
      <c r="F57" s="4" t="s">
        <v>115</v>
      </c>
      <c r="G57" s="4" t="s">
        <v>124</v>
      </c>
      <c r="H57" s="4" t="s">
        <v>116</v>
      </c>
      <c r="I57" s="18">
        <v>10</v>
      </c>
      <c r="J57" s="17">
        <v>10</v>
      </c>
      <c r="K57" s="2">
        <v>550000</v>
      </c>
    </row>
    <row r="58" spans="1:11" ht="38.25">
      <c r="A58" s="6">
        <v>31</v>
      </c>
      <c r="B58" s="20" t="s">
        <v>112</v>
      </c>
      <c r="C58" s="4" t="s">
        <v>117</v>
      </c>
      <c r="D58" s="4" t="s">
        <v>0</v>
      </c>
      <c r="E58" s="4" t="s">
        <v>114</v>
      </c>
      <c r="F58" s="4" t="s">
        <v>118</v>
      </c>
      <c r="G58" s="4" t="s">
        <v>124</v>
      </c>
      <c r="H58" s="4" t="s">
        <v>37</v>
      </c>
      <c r="I58" s="2">
        <v>300</v>
      </c>
      <c r="J58" s="2">
        <v>300</v>
      </c>
      <c r="K58" s="18">
        <v>2046000</v>
      </c>
    </row>
    <row r="59" spans="1:11" ht="38.25">
      <c r="A59" s="6">
        <v>32</v>
      </c>
      <c r="B59" s="20" t="s">
        <v>49</v>
      </c>
      <c r="C59" s="4" t="s">
        <v>121</v>
      </c>
      <c r="D59" s="4" t="s">
        <v>0</v>
      </c>
      <c r="E59" s="4" t="s">
        <v>25</v>
      </c>
      <c r="F59" s="4" t="s">
        <v>122</v>
      </c>
      <c r="G59" s="4" t="s">
        <v>124</v>
      </c>
      <c r="H59" s="4"/>
      <c r="I59" s="2"/>
      <c r="J59" s="2"/>
      <c r="K59" s="2">
        <v>6401500</v>
      </c>
    </row>
    <row r="60" spans="1:11" ht="12.75">
      <c r="A60" s="6"/>
      <c r="B60" s="22"/>
      <c r="C60" s="4" t="s">
        <v>111</v>
      </c>
      <c r="D60" s="23"/>
      <c r="E60" s="4"/>
      <c r="F60" s="4"/>
      <c r="G60" s="4"/>
      <c r="H60" s="4"/>
      <c r="I60" s="2"/>
      <c r="J60" s="2"/>
      <c r="K60" s="3"/>
    </row>
    <row r="61" spans="1:11" ht="51">
      <c r="A61" s="6"/>
      <c r="B61" s="20" t="s">
        <v>49</v>
      </c>
      <c r="C61" s="19" t="s">
        <v>119</v>
      </c>
      <c r="D61" s="4" t="s">
        <v>0</v>
      </c>
      <c r="E61" s="4" t="s">
        <v>25</v>
      </c>
      <c r="F61" s="4" t="s">
        <v>122</v>
      </c>
      <c r="G61" s="4" t="s">
        <v>124</v>
      </c>
      <c r="H61" s="4" t="s">
        <v>36</v>
      </c>
      <c r="I61" s="2">
        <v>1</v>
      </c>
      <c r="J61" s="17">
        <v>1</v>
      </c>
      <c r="K61" s="2">
        <v>1649200</v>
      </c>
    </row>
    <row r="62" spans="1:11" ht="38.25">
      <c r="A62" s="6"/>
      <c r="B62" s="20" t="s">
        <v>49</v>
      </c>
      <c r="C62" s="19" t="s">
        <v>120</v>
      </c>
      <c r="D62" s="4" t="s">
        <v>0</v>
      </c>
      <c r="E62" s="4" t="s">
        <v>25</v>
      </c>
      <c r="F62" s="4" t="s">
        <v>122</v>
      </c>
      <c r="G62" s="4" t="s">
        <v>124</v>
      </c>
      <c r="H62" s="4" t="s">
        <v>36</v>
      </c>
      <c r="I62" s="2">
        <v>1</v>
      </c>
      <c r="J62" s="17">
        <v>1</v>
      </c>
      <c r="K62" s="2">
        <v>4752300</v>
      </c>
    </row>
    <row r="63" spans="1:11" ht="38.25">
      <c r="A63" s="6">
        <v>33</v>
      </c>
      <c r="B63" s="20" t="s">
        <v>49</v>
      </c>
      <c r="C63" s="5" t="s">
        <v>125</v>
      </c>
      <c r="D63" s="4" t="s">
        <v>0</v>
      </c>
      <c r="E63" s="4" t="s">
        <v>114</v>
      </c>
      <c r="F63" s="4" t="s">
        <v>126</v>
      </c>
      <c r="G63" s="4" t="s">
        <v>124</v>
      </c>
      <c r="H63" s="4" t="s">
        <v>36</v>
      </c>
      <c r="I63" s="2">
        <v>10</v>
      </c>
      <c r="J63" s="2">
        <v>10</v>
      </c>
      <c r="K63" s="18">
        <v>218200</v>
      </c>
    </row>
    <row r="64" spans="1:11" ht="38.25">
      <c r="A64" s="6">
        <v>34</v>
      </c>
      <c r="B64" s="20" t="s">
        <v>49</v>
      </c>
      <c r="C64" s="4" t="s">
        <v>127</v>
      </c>
      <c r="D64" s="4" t="s">
        <v>0</v>
      </c>
      <c r="E64" s="4" t="s">
        <v>114</v>
      </c>
      <c r="F64" s="4" t="s">
        <v>128</v>
      </c>
      <c r="G64" s="4" t="s">
        <v>124</v>
      </c>
      <c r="H64" s="4" t="s">
        <v>36</v>
      </c>
      <c r="I64" s="2">
        <v>2</v>
      </c>
      <c r="J64" s="2">
        <v>2</v>
      </c>
      <c r="K64" s="2">
        <v>4398000</v>
      </c>
    </row>
    <row r="65" spans="1:11" ht="38.25">
      <c r="A65" s="6">
        <v>35</v>
      </c>
      <c r="B65" s="20" t="s">
        <v>64</v>
      </c>
      <c r="C65" s="4" t="s">
        <v>129</v>
      </c>
      <c r="D65" s="4" t="s">
        <v>0</v>
      </c>
      <c r="E65" s="4" t="s">
        <v>1</v>
      </c>
      <c r="F65" s="4" t="s">
        <v>130</v>
      </c>
      <c r="G65" s="4" t="s">
        <v>124</v>
      </c>
      <c r="H65" s="4" t="s">
        <v>43</v>
      </c>
      <c r="I65" s="2">
        <f>7710000*5</f>
        <v>38550000</v>
      </c>
      <c r="J65" s="2">
        <v>92520000</v>
      </c>
      <c r="K65" s="2">
        <f>I65</f>
        <v>38550000</v>
      </c>
    </row>
    <row r="66" spans="1:11" ht="38.25">
      <c r="A66" s="6">
        <v>36</v>
      </c>
      <c r="B66" s="20" t="s">
        <v>49</v>
      </c>
      <c r="C66" s="4" t="s">
        <v>103</v>
      </c>
      <c r="D66" s="4" t="s">
        <v>0</v>
      </c>
      <c r="E66" s="4" t="s">
        <v>114</v>
      </c>
      <c r="F66" s="4" t="s">
        <v>131</v>
      </c>
      <c r="G66" s="4" t="s">
        <v>124</v>
      </c>
      <c r="H66" s="4" t="s">
        <v>36</v>
      </c>
      <c r="I66" s="2">
        <v>1000</v>
      </c>
      <c r="J66" s="2">
        <v>1000</v>
      </c>
      <c r="K66" s="2">
        <v>760000</v>
      </c>
    </row>
    <row r="67" spans="1:11" ht="38.25">
      <c r="A67" s="6">
        <v>37</v>
      </c>
      <c r="B67" s="20" t="s">
        <v>49</v>
      </c>
      <c r="C67" s="4" t="s">
        <v>132</v>
      </c>
      <c r="D67" s="4" t="s">
        <v>0</v>
      </c>
      <c r="E67" s="4" t="s">
        <v>114</v>
      </c>
      <c r="F67" s="4" t="s">
        <v>133</v>
      </c>
      <c r="G67" s="4" t="s">
        <v>124</v>
      </c>
      <c r="H67" s="4" t="s">
        <v>36</v>
      </c>
      <c r="I67" s="2">
        <v>10</v>
      </c>
      <c r="J67" s="2">
        <v>10</v>
      </c>
      <c r="K67" s="2">
        <v>1300000</v>
      </c>
    </row>
    <row r="68" spans="1:11" ht="38.25">
      <c r="A68" s="6">
        <v>38</v>
      </c>
      <c r="B68" s="20" t="s">
        <v>49</v>
      </c>
      <c r="C68" s="4" t="s">
        <v>134</v>
      </c>
      <c r="D68" s="4" t="s">
        <v>0</v>
      </c>
      <c r="E68" s="4" t="s">
        <v>114</v>
      </c>
      <c r="F68" s="4" t="s">
        <v>135</v>
      </c>
      <c r="G68" s="4" t="s">
        <v>124</v>
      </c>
      <c r="H68" s="4" t="s">
        <v>34</v>
      </c>
      <c r="I68" s="2">
        <v>20</v>
      </c>
      <c r="J68" s="2">
        <v>20</v>
      </c>
      <c r="K68" s="2">
        <v>966000</v>
      </c>
    </row>
    <row r="69" spans="1:11" ht="38.25">
      <c r="A69" s="6">
        <v>39</v>
      </c>
      <c r="B69" s="20" t="s">
        <v>137</v>
      </c>
      <c r="C69" s="4" t="s">
        <v>136</v>
      </c>
      <c r="D69" s="4" t="s">
        <v>0</v>
      </c>
      <c r="E69" s="4" t="s">
        <v>25</v>
      </c>
      <c r="F69" s="4" t="s">
        <v>138</v>
      </c>
      <c r="G69" s="4" t="s">
        <v>124</v>
      </c>
      <c r="H69" s="4" t="s">
        <v>36</v>
      </c>
      <c r="I69" s="2">
        <v>90</v>
      </c>
      <c r="J69" s="2">
        <v>90</v>
      </c>
      <c r="K69" s="2">
        <v>27522000</v>
      </c>
    </row>
    <row r="70" spans="1:11" ht="38.25">
      <c r="A70" s="6">
        <v>40</v>
      </c>
      <c r="B70" s="20" t="s">
        <v>49</v>
      </c>
      <c r="C70" s="4" t="s">
        <v>103</v>
      </c>
      <c r="D70" s="4" t="s">
        <v>0</v>
      </c>
      <c r="E70" s="4" t="s">
        <v>114</v>
      </c>
      <c r="F70" s="4" t="s">
        <v>139</v>
      </c>
      <c r="G70" s="4" t="s">
        <v>124</v>
      </c>
      <c r="H70" s="4" t="s">
        <v>36</v>
      </c>
      <c r="I70" s="2">
        <v>2000</v>
      </c>
      <c r="J70" s="2">
        <v>2000</v>
      </c>
      <c r="K70" s="2">
        <v>1260000</v>
      </c>
    </row>
    <row r="71" spans="1:11" ht="38.25">
      <c r="A71" s="6">
        <v>41</v>
      </c>
      <c r="B71" s="20" t="s">
        <v>82</v>
      </c>
      <c r="C71" s="4" t="s">
        <v>140</v>
      </c>
      <c r="D71" s="4" t="s">
        <v>0</v>
      </c>
      <c r="E71" s="4" t="s">
        <v>114</v>
      </c>
      <c r="F71" s="4" t="s">
        <v>141</v>
      </c>
      <c r="G71" s="4" t="s">
        <v>124</v>
      </c>
      <c r="H71" s="4" t="s">
        <v>34</v>
      </c>
      <c r="I71" s="2">
        <v>2</v>
      </c>
      <c r="J71" s="2">
        <v>2</v>
      </c>
      <c r="K71" s="2">
        <v>1898000</v>
      </c>
    </row>
    <row r="72" spans="1:11" ht="38.25">
      <c r="A72" s="6">
        <v>42</v>
      </c>
      <c r="B72" s="20" t="s">
        <v>49</v>
      </c>
      <c r="C72" s="4" t="s">
        <v>142</v>
      </c>
      <c r="D72" s="4" t="s">
        <v>0</v>
      </c>
      <c r="E72" s="4" t="s">
        <v>114</v>
      </c>
      <c r="F72" s="4" t="s">
        <v>143</v>
      </c>
      <c r="G72" s="4" t="s">
        <v>124</v>
      </c>
      <c r="H72" s="4" t="s">
        <v>37</v>
      </c>
      <c r="I72" s="2">
        <v>200</v>
      </c>
      <c r="J72" s="2">
        <v>200</v>
      </c>
      <c r="K72" s="2">
        <v>1799600</v>
      </c>
    </row>
    <row r="73" spans="1:11" ht="38.25">
      <c r="A73" s="6">
        <v>43</v>
      </c>
      <c r="B73" s="20" t="s">
        <v>47</v>
      </c>
      <c r="C73" s="4" t="s">
        <v>144</v>
      </c>
      <c r="D73" s="4" t="s">
        <v>0</v>
      </c>
      <c r="E73" s="4" t="s">
        <v>114</v>
      </c>
      <c r="F73" s="4" t="s">
        <v>145</v>
      </c>
      <c r="G73" s="4" t="s">
        <v>124</v>
      </c>
      <c r="H73" s="4" t="s">
        <v>36</v>
      </c>
      <c r="I73" s="2">
        <v>1</v>
      </c>
      <c r="J73" s="2">
        <v>1</v>
      </c>
      <c r="K73" s="2">
        <v>170000</v>
      </c>
    </row>
    <row r="74" spans="1:11" ht="38.25">
      <c r="A74" s="6">
        <v>44</v>
      </c>
      <c r="B74" s="20" t="s">
        <v>64</v>
      </c>
      <c r="C74" s="4" t="s">
        <v>146</v>
      </c>
      <c r="D74" s="4" t="s">
        <v>0</v>
      </c>
      <c r="E74" s="4" t="s">
        <v>92</v>
      </c>
      <c r="F74" s="4" t="s">
        <v>147</v>
      </c>
      <c r="G74" s="4" t="s">
        <v>124</v>
      </c>
      <c r="H74" s="4" t="s">
        <v>43</v>
      </c>
      <c r="I74" s="2">
        <f>1423647+1089973</f>
        <v>2513620</v>
      </c>
      <c r="J74" s="2">
        <v>19200000</v>
      </c>
      <c r="K74" s="2">
        <f>I74</f>
        <v>2513620</v>
      </c>
    </row>
    <row r="75" spans="1:11" ht="12.75">
      <c r="A75" s="6"/>
      <c r="B75" s="20"/>
      <c r="C75" s="4"/>
      <c r="D75" s="4"/>
      <c r="E75" s="4"/>
      <c r="F75" s="4"/>
      <c r="G75" s="4"/>
      <c r="H75" s="4"/>
      <c r="I75" s="2"/>
      <c r="J75" s="2"/>
      <c r="K75" s="2"/>
    </row>
    <row r="76" spans="1:11" ht="12.75">
      <c r="A76" s="6"/>
      <c r="B76" s="20"/>
      <c r="C76" s="4"/>
      <c r="D76" s="4"/>
      <c r="E76" s="4"/>
      <c r="F76" s="4"/>
      <c r="G76" s="4"/>
      <c r="H76" s="4"/>
      <c r="I76" s="2"/>
      <c r="J76" s="2"/>
      <c r="K76" s="2"/>
    </row>
    <row r="77" spans="1:11" ht="12.75">
      <c r="A77" s="6"/>
      <c r="B77" s="20"/>
      <c r="C77" s="4"/>
      <c r="D77" s="4"/>
      <c r="E77" s="4"/>
      <c r="F77" s="4"/>
      <c r="G77" s="4"/>
      <c r="H77" s="4"/>
      <c r="I77" s="2"/>
      <c r="J77" s="2"/>
      <c r="K77" s="2"/>
    </row>
    <row r="78" spans="1:11" ht="12.75">
      <c r="A78" s="6"/>
      <c r="B78" s="20"/>
      <c r="C78" s="4"/>
      <c r="D78" s="4"/>
      <c r="E78" s="4"/>
      <c r="F78" s="4"/>
      <c r="G78" s="4"/>
      <c r="H78" s="4"/>
      <c r="I78" s="2"/>
      <c r="J78" s="2"/>
      <c r="K78" s="2"/>
    </row>
    <row r="80" ht="21.75" customHeight="1">
      <c r="B80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K88"/>
  <sheetViews>
    <sheetView tabSelected="1" zoomScalePageLayoutView="0" workbookViewId="0" topLeftCell="A69">
      <selection activeCell="C63" sqref="C63"/>
    </sheetView>
  </sheetViews>
  <sheetFormatPr defaultColWidth="9.140625" defaultRowHeight="12.75"/>
  <cols>
    <col min="1" max="1" width="6.00390625" style="7" customWidth="1"/>
    <col min="2" max="2" width="22.421875" style="7" customWidth="1"/>
    <col min="3" max="3" width="39.28125" style="7" customWidth="1"/>
    <col min="4" max="11" width="22.421875" style="7" customWidth="1"/>
    <col min="12" max="16384" width="9.140625" style="7" customWidth="1"/>
  </cols>
  <sheetData>
    <row r="1" ht="12.75"/>
    <row r="2" ht="12.75"/>
    <row r="3" ht="12.75">
      <c r="K3" s="8" t="s">
        <v>5</v>
      </c>
    </row>
    <row r="4" spans="1:11" ht="18">
      <c r="A4" s="28" t="s">
        <v>123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/>
    <row r="6" spans="1:11" ht="18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8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spans="1:11" ht="90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</row>
    <row r="10" spans="1:11" ht="51">
      <c r="A10" s="6">
        <v>1</v>
      </c>
      <c r="B10" s="20" t="s">
        <v>50</v>
      </c>
      <c r="C10" s="4" t="s">
        <v>170</v>
      </c>
      <c r="D10" s="4" t="s">
        <v>0</v>
      </c>
      <c r="E10" s="5" t="s">
        <v>114</v>
      </c>
      <c r="F10" s="4" t="s">
        <v>45</v>
      </c>
      <c r="G10" s="4" t="s">
        <v>124</v>
      </c>
      <c r="H10" s="4" t="s">
        <v>43</v>
      </c>
      <c r="I10" s="2">
        <v>1</v>
      </c>
      <c r="J10" s="2">
        <v>1</v>
      </c>
      <c r="K10" s="2">
        <v>4850000</v>
      </c>
    </row>
    <row r="11" spans="1:11" ht="38.25">
      <c r="A11" s="6">
        <v>2</v>
      </c>
      <c r="B11" s="20" t="s">
        <v>47</v>
      </c>
      <c r="C11" s="4" t="s">
        <v>44</v>
      </c>
      <c r="D11" s="1" t="s">
        <v>0</v>
      </c>
      <c r="E11" s="4" t="s">
        <v>1</v>
      </c>
      <c r="F11" s="4" t="s">
        <v>46</v>
      </c>
      <c r="G11" s="4" t="s">
        <v>59</v>
      </c>
      <c r="H11" s="4" t="s">
        <v>36</v>
      </c>
      <c r="I11" s="2">
        <f>5000</f>
        <v>5000</v>
      </c>
      <c r="J11" s="2">
        <v>63000</v>
      </c>
      <c r="K11" s="2">
        <f>8452500</f>
        <v>8452500</v>
      </c>
    </row>
    <row r="12" spans="1:11" ht="38.25">
      <c r="A12" s="6">
        <v>3</v>
      </c>
      <c r="B12" s="20" t="s">
        <v>47</v>
      </c>
      <c r="C12" s="4" t="s">
        <v>3</v>
      </c>
      <c r="D12" s="1" t="s">
        <v>0</v>
      </c>
      <c r="E12" s="4" t="s">
        <v>1</v>
      </c>
      <c r="F12" s="4" t="s">
        <v>46</v>
      </c>
      <c r="G12" s="4" t="s">
        <v>59</v>
      </c>
      <c r="H12" s="4" t="s">
        <v>36</v>
      </c>
      <c r="I12" s="2">
        <f>20000</f>
        <v>20000</v>
      </c>
      <c r="J12" s="2">
        <v>225000</v>
      </c>
      <c r="K12" s="2">
        <f>19320000</f>
        <v>19320000</v>
      </c>
    </row>
    <row r="13" spans="1:11" ht="38.25">
      <c r="A13" s="6">
        <v>4</v>
      </c>
      <c r="B13" s="20" t="s">
        <v>49</v>
      </c>
      <c r="C13" s="4" t="s">
        <v>2</v>
      </c>
      <c r="D13" s="1" t="s">
        <v>0</v>
      </c>
      <c r="E13" s="4" t="s">
        <v>114</v>
      </c>
      <c r="F13" s="4" t="s">
        <v>48</v>
      </c>
      <c r="G13" s="4" t="s">
        <v>124</v>
      </c>
      <c r="H13" s="4" t="s">
        <v>36</v>
      </c>
      <c r="I13" s="2">
        <v>20</v>
      </c>
      <c r="J13" s="2">
        <v>20</v>
      </c>
      <c r="K13" s="2">
        <v>2740000</v>
      </c>
    </row>
    <row r="14" spans="1:11" ht="38.25">
      <c r="A14" s="6">
        <v>5</v>
      </c>
      <c r="B14" s="20" t="s">
        <v>64</v>
      </c>
      <c r="C14" s="4" t="s">
        <v>51</v>
      </c>
      <c r="D14" s="1" t="s">
        <v>0</v>
      </c>
      <c r="E14" s="4" t="s">
        <v>25</v>
      </c>
      <c r="F14" s="4" t="s">
        <v>52</v>
      </c>
      <c r="G14" s="4" t="s">
        <v>124</v>
      </c>
      <c r="H14" s="4" t="s">
        <v>36</v>
      </c>
      <c r="I14" s="2">
        <v>19000</v>
      </c>
      <c r="J14" s="2">
        <v>19000</v>
      </c>
      <c r="K14" s="2">
        <v>7178000</v>
      </c>
    </row>
    <row r="15" spans="1:11" ht="38.25">
      <c r="A15" s="6">
        <v>6</v>
      </c>
      <c r="B15" s="20" t="s">
        <v>65</v>
      </c>
      <c r="C15" s="4" t="s">
        <v>53</v>
      </c>
      <c r="D15" s="1" t="s">
        <v>0</v>
      </c>
      <c r="E15" s="4" t="s">
        <v>25</v>
      </c>
      <c r="F15" s="4" t="s">
        <v>54</v>
      </c>
      <c r="G15" s="4" t="s">
        <v>124</v>
      </c>
      <c r="H15" s="4" t="s">
        <v>37</v>
      </c>
      <c r="I15" s="2">
        <v>500</v>
      </c>
      <c r="J15" s="2">
        <v>500</v>
      </c>
      <c r="K15" s="2">
        <v>14400000</v>
      </c>
    </row>
    <row r="16" spans="1:11" ht="38.25">
      <c r="A16" s="6">
        <v>7</v>
      </c>
      <c r="B16" s="20" t="s">
        <v>66</v>
      </c>
      <c r="C16" s="4" t="s">
        <v>94</v>
      </c>
      <c r="D16" s="4" t="s">
        <v>20</v>
      </c>
      <c r="E16" s="4" t="s">
        <v>92</v>
      </c>
      <c r="F16" s="4" t="s">
        <v>56</v>
      </c>
      <c r="G16" s="4" t="s">
        <v>124</v>
      </c>
      <c r="H16" s="4" t="s">
        <v>43</v>
      </c>
      <c r="I16" s="2">
        <v>6</v>
      </c>
      <c r="J16" s="2">
        <v>12</v>
      </c>
      <c r="K16" s="2">
        <f>5954100*6</f>
        <v>35724600</v>
      </c>
    </row>
    <row r="17" spans="1:11" ht="38.25">
      <c r="A17" s="6">
        <v>8</v>
      </c>
      <c r="B17" s="20" t="s">
        <v>47</v>
      </c>
      <c r="C17" s="4" t="s">
        <v>4</v>
      </c>
      <c r="D17" s="4" t="s">
        <v>0</v>
      </c>
      <c r="E17" s="4" t="s">
        <v>92</v>
      </c>
      <c r="F17" s="4" t="s">
        <v>57</v>
      </c>
      <c r="G17" s="4" t="s">
        <v>35</v>
      </c>
      <c r="H17" s="4" t="s">
        <v>36</v>
      </c>
      <c r="I17" s="2">
        <f>100000</f>
        <v>100000</v>
      </c>
      <c r="J17" s="2">
        <v>1327000</v>
      </c>
      <c r="K17" s="12">
        <v>38525000</v>
      </c>
    </row>
    <row r="18" spans="1:11" ht="38.25">
      <c r="A18" s="6">
        <v>9</v>
      </c>
      <c r="B18" s="20" t="s">
        <v>47</v>
      </c>
      <c r="C18" s="4" t="s">
        <v>38</v>
      </c>
      <c r="D18" s="4" t="s">
        <v>0</v>
      </c>
      <c r="E18" s="4" t="s">
        <v>92</v>
      </c>
      <c r="F18" s="4" t="s">
        <v>57</v>
      </c>
      <c r="G18" s="4" t="s">
        <v>35</v>
      </c>
      <c r="H18" s="4" t="s">
        <v>36</v>
      </c>
      <c r="I18" s="2"/>
      <c r="J18" s="2">
        <v>815000</v>
      </c>
      <c r="K18" s="12"/>
    </row>
    <row r="19" spans="1:11" ht="38.25">
      <c r="A19" s="6">
        <v>10</v>
      </c>
      <c r="B19" s="20" t="s">
        <v>47</v>
      </c>
      <c r="C19" s="4" t="s">
        <v>171</v>
      </c>
      <c r="D19" s="4" t="s">
        <v>0</v>
      </c>
      <c r="E19" s="4" t="s">
        <v>92</v>
      </c>
      <c r="F19" s="4" t="s">
        <v>60</v>
      </c>
      <c r="G19" s="4" t="s">
        <v>59</v>
      </c>
      <c r="H19" s="4" t="s">
        <v>43</v>
      </c>
      <c r="I19" s="2">
        <v>2</v>
      </c>
      <c r="J19" s="2">
        <v>165000000</v>
      </c>
      <c r="K19" s="2">
        <v>30000000</v>
      </c>
    </row>
    <row r="20" spans="1:11" ht="51">
      <c r="A20" s="6">
        <v>11</v>
      </c>
      <c r="B20" s="20" t="s">
        <v>67</v>
      </c>
      <c r="C20" s="4" t="s">
        <v>97</v>
      </c>
      <c r="D20" s="4" t="s">
        <v>0</v>
      </c>
      <c r="E20" s="4" t="s">
        <v>1</v>
      </c>
      <c r="F20" s="4" t="s">
        <v>61</v>
      </c>
      <c r="G20" s="4" t="s">
        <v>124</v>
      </c>
      <c r="H20" s="4" t="s">
        <v>63</v>
      </c>
      <c r="I20" s="21">
        <f>37.394+36.031+29.869+131+30.472+30.394+1.158+4.04+37.828+1.957</f>
        <v>340.14300000000003</v>
      </c>
      <c r="J20" s="2">
        <v>552000</v>
      </c>
      <c r="K20" s="2">
        <f>16827300+16213950+13441050+58950+13712400+16827300+521100+1818000+17022600+880650</f>
        <v>97323300</v>
      </c>
    </row>
    <row r="21" spans="1:11" ht="38.25">
      <c r="A21" s="6">
        <v>12</v>
      </c>
      <c r="B21" s="20" t="s">
        <v>47</v>
      </c>
      <c r="C21" s="4" t="s">
        <v>68</v>
      </c>
      <c r="D21" s="4" t="s">
        <v>0</v>
      </c>
      <c r="E21" s="4" t="s">
        <v>69</v>
      </c>
      <c r="F21" s="4" t="s">
        <v>70</v>
      </c>
      <c r="G21" s="4" t="s">
        <v>124</v>
      </c>
      <c r="H21" s="4" t="s">
        <v>43</v>
      </c>
      <c r="I21" s="2">
        <f>1021330.66+2026790.79+658224.63+658224.53</f>
        <v>4364570.61</v>
      </c>
      <c r="J21" s="2">
        <v>26455217</v>
      </c>
      <c r="K21" s="2">
        <f>I21</f>
        <v>4364570.61</v>
      </c>
    </row>
    <row r="22" spans="1:11" ht="38.25">
      <c r="A22" s="6">
        <v>13</v>
      </c>
      <c r="B22" s="20" t="s">
        <v>74</v>
      </c>
      <c r="C22" s="4" t="s">
        <v>71</v>
      </c>
      <c r="D22" s="4" t="s">
        <v>0</v>
      </c>
      <c r="E22" s="4" t="s">
        <v>1</v>
      </c>
      <c r="F22" s="4" t="s">
        <v>72</v>
      </c>
      <c r="G22" s="4" t="s">
        <v>124</v>
      </c>
      <c r="H22" s="4" t="s">
        <v>73</v>
      </c>
      <c r="I22" s="12">
        <f>381+429</f>
        <v>810</v>
      </c>
      <c r="J22" s="12">
        <v>11848.34</v>
      </c>
      <c r="K22" s="2">
        <f>367764+481426</f>
        <v>849190</v>
      </c>
    </row>
    <row r="23" spans="1:11" ht="38.25">
      <c r="A23" s="6">
        <v>14</v>
      </c>
      <c r="B23" s="20" t="s">
        <v>77</v>
      </c>
      <c r="C23" s="4" t="s">
        <v>75</v>
      </c>
      <c r="D23" s="4" t="s">
        <v>0</v>
      </c>
      <c r="E23" s="4" t="s">
        <v>92</v>
      </c>
      <c r="F23" s="4" t="s">
        <v>76</v>
      </c>
      <c r="G23" s="4" t="s">
        <v>124</v>
      </c>
      <c r="H23" s="4" t="s">
        <v>43</v>
      </c>
      <c r="I23" s="2">
        <f>519170+777170+777170+777170+519170+777170</f>
        <v>4147020</v>
      </c>
      <c r="J23" s="2">
        <v>6230040</v>
      </c>
      <c r="K23" s="2">
        <f>I23</f>
        <v>4147020</v>
      </c>
    </row>
    <row r="24" spans="1:11" ht="51">
      <c r="A24" s="6">
        <v>15</v>
      </c>
      <c r="B24" s="20" t="s">
        <v>78</v>
      </c>
      <c r="C24" s="4" t="s">
        <v>75</v>
      </c>
      <c r="D24" s="4" t="s">
        <v>0</v>
      </c>
      <c r="E24" s="4" t="s">
        <v>92</v>
      </c>
      <c r="F24" s="4" t="s">
        <v>79</v>
      </c>
      <c r="G24" s="4" t="s">
        <v>124</v>
      </c>
      <c r="H24" s="4" t="s">
        <v>43</v>
      </c>
      <c r="I24" s="2">
        <f>1820000+1820000+1820000+1820000+1820000+1820000</f>
        <v>10920000</v>
      </c>
      <c r="J24" s="2">
        <v>21840000</v>
      </c>
      <c r="K24" s="2">
        <f>I24</f>
        <v>10920000</v>
      </c>
    </row>
    <row r="25" spans="1:11" ht="51">
      <c r="A25" s="6">
        <v>16</v>
      </c>
      <c r="B25" s="20" t="s">
        <v>81</v>
      </c>
      <c r="C25" s="4" t="s">
        <v>75</v>
      </c>
      <c r="D25" s="4" t="s">
        <v>0</v>
      </c>
      <c r="E25" s="4" t="s">
        <v>92</v>
      </c>
      <c r="F25" s="4" t="s">
        <v>80</v>
      </c>
      <c r="G25" s="4" t="s">
        <v>124</v>
      </c>
      <c r="H25" s="4" t="s">
        <v>43</v>
      </c>
      <c r="I25" s="2">
        <v>108000</v>
      </c>
      <c r="J25" s="2">
        <v>1440000</v>
      </c>
      <c r="K25" s="2">
        <v>108000</v>
      </c>
    </row>
    <row r="26" spans="1:11" ht="38.25">
      <c r="A26" s="6">
        <v>17</v>
      </c>
      <c r="B26" s="20" t="s">
        <v>82</v>
      </c>
      <c r="C26" s="4" t="s">
        <v>148</v>
      </c>
      <c r="D26" s="4" t="s">
        <v>0</v>
      </c>
      <c r="E26" s="4" t="s">
        <v>25</v>
      </c>
      <c r="F26" s="4" t="s">
        <v>99</v>
      </c>
      <c r="G26" s="4" t="s">
        <v>124</v>
      </c>
      <c r="H26" s="4"/>
      <c r="I26" s="2"/>
      <c r="J26" s="2"/>
      <c r="K26" s="2">
        <v>46953000</v>
      </c>
    </row>
    <row r="27" spans="1:11" ht="12.75">
      <c r="A27" s="6"/>
      <c r="B27" s="20"/>
      <c r="C27" s="4" t="s">
        <v>27</v>
      </c>
      <c r="D27" s="4"/>
      <c r="E27" s="4"/>
      <c r="F27" s="4"/>
      <c r="G27" s="4"/>
      <c r="H27" s="4"/>
      <c r="I27" s="2"/>
      <c r="J27" s="2"/>
      <c r="K27" s="2"/>
    </row>
    <row r="28" spans="1:11" ht="38.25">
      <c r="A28" s="6"/>
      <c r="B28" s="20" t="s">
        <v>82</v>
      </c>
      <c r="C28" s="4" t="s">
        <v>28</v>
      </c>
      <c r="D28" s="4" t="s">
        <v>0</v>
      </c>
      <c r="E28" s="4" t="s">
        <v>25</v>
      </c>
      <c r="F28" s="4" t="s">
        <v>99</v>
      </c>
      <c r="G28" s="4" t="s">
        <v>124</v>
      </c>
      <c r="H28" s="4" t="s">
        <v>36</v>
      </c>
      <c r="I28" s="2">
        <v>1</v>
      </c>
      <c r="J28" s="2">
        <v>1</v>
      </c>
      <c r="K28" s="2">
        <v>33750000</v>
      </c>
    </row>
    <row r="29" spans="1:11" ht="38.25">
      <c r="A29" s="6"/>
      <c r="B29" s="20" t="s">
        <v>82</v>
      </c>
      <c r="C29" s="4" t="s">
        <v>29</v>
      </c>
      <c r="D29" s="4" t="s">
        <v>0</v>
      </c>
      <c r="E29" s="4" t="s">
        <v>25</v>
      </c>
      <c r="F29" s="4" t="s">
        <v>99</v>
      </c>
      <c r="G29" s="4" t="s">
        <v>124</v>
      </c>
      <c r="H29" s="4" t="s">
        <v>36</v>
      </c>
      <c r="I29" s="2">
        <v>1</v>
      </c>
      <c r="J29" s="2">
        <v>1</v>
      </c>
      <c r="K29" s="2">
        <v>7560000</v>
      </c>
    </row>
    <row r="30" spans="1:11" ht="38.25">
      <c r="A30" s="6"/>
      <c r="B30" s="20" t="s">
        <v>82</v>
      </c>
      <c r="C30" s="4" t="s">
        <v>30</v>
      </c>
      <c r="D30" s="4" t="s">
        <v>0</v>
      </c>
      <c r="E30" s="4" t="s">
        <v>25</v>
      </c>
      <c r="F30" s="4" t="s">
        <v>99</v>
      </c>
      <c r="G30" s="4" t="s">
        <v>124</v>
      </c>
      <c r="H30" s="4" t="s">
        <v>36</v>
      </c>
      <c r="I30" s="2">
        <v>1</v>
      </c>
      <c r="J30" s="2">
        <v>1</v>
      </c>
      <c r="K30" s="2">
        <v>5643000</v>
      </c>
    </row>
    <row r="31" spans="1:11" ht="38.25">
      <c r="A31" s="6"/>
      <c r="B31" s="20" t="s">
        <v>82</v>
      </c>
      <c r="C31" s="4" t="s">
        <v>169</v>
      </c>
      <c r="D31" s="4" t="s">
        <v>0</v>
      </c>
      <c r="E31" s="4" t="s">
        <v>25</v>
      </c>
      <c r="F31" s="4" t="s">
        <v>99</v>
      </c>
      <c r="G31" s="4" t="s">
        <v>124</v>
      </c>
      <c r="H31" s="4" t="s">
        <v>36</v>
      </c>
      <c r="I31" s="2">
        <v>1</v>
      </c>
      <c r="J31" s="2">
        <v>1</v>
      </c>
      <c r="K31" s="2">
        <v>1701000</v>
      </c>
    </row>
    <row r="32" spans="1:11" ht="38.25">
      <c r="A32" s="6">
        <v>18</v>
      </c>
      <c r="B32" s="20" t="s">
        <v>83</v>
      </c>
      <c r="C32" s="5" t="s">
        <v>95</v>
      </c>
      <c r="D32" s="4" t="s">
        <v>0</v>
      </c>
      <c r="E32" s="5" t="s">
        <v>114</v>
      </c>
      <c r="F32" s="4" t="s">
        <v>86</v>
      </c>
      <c r="G32" s="4" t="s">
        <v>124</v>
      </c>
      <c r="H32" s="4" t="s">
        <v>36</v>
      </c>
      <c r="I32" s="18">
        <v>500</v>
      </c>
      <c r="J32" s="18">
        <v>500</v>
      </c>
      <c r="K32" s="16">
        <v>2842500</v>
      </c>
    </row>
    <row r="33" spans="1:11" ht="38.25">
      <c r="A33" s="6">
        <v>19</v>
      </c>
      <c r="B33" s="20" t="s">
        <v>84</v>
      </c>
      <c r="C33" s="4" t="s">
        <v>32</v>
      </c>
      <c r="D33" s="4" t="s">
        <v>0</v>
      </c>
      <c r="E33" s="4" t="s">
        <v>25</v>
      </c>
      <c r="F33" s="4" t="s">
        <v>87</v>
      </c>
      <c r="G33" s="4" t="s">
        <v>124</v>
      </c>
      <c r="H33" s="4"/>
      <c r="I33" s="2"/>
      <c r="J33" s="2"/>
      <c r="K33" s="2">
        <v>161376000</v>
      </c>
    </row>
    <row r="34" spans="1:11" ht="12.75">
      <c r="A34" s="6"/>
      <c r="B34" s="20"/>
      <c r="C34" s="4" t="s">
        <v>111</v>
      </c>
      <c r="D34" s="4"/>
      <c r="E34" s="4"/>
      <c r="F34" s="4"/>
      <c r="G34" s="4"/>
      <c r="H34" s="4"/>
      <c r="I34" s="2"/>
      <c r="J34" s="2"/>
      <c r="K34" s="2"/>
    </row>
    <row r="35" spans="1:11" ht="38.25">
      <c r="A35" s="6"/>
      <c r="B35" s="20" t="s">
        <v>84</v>
      </c>
      <c r="C35" s="4" t="s">
        <v>33</v>
      </c>
      <c r="D35" s="4" t="s">
        <v>0</v>
      </c>
      <c r="E35" s="4" t="s">
        <v>25</v>
      </c>
      <c r="F35" s="4" t="s">
        <v>87</v>
      </c>
      <c r="G35" s="4" t="s">
        <v>124</v>
      </c>
      <c r="H35" s="4" t="s">
        <v>34</v>
      </c>
      <c r="I35" s="2">
        <v>1</v>
      </c>
      <c r="J35" s="2">
        <v>1</v>
      </c>
      <c r="K35" s="2">
        <v>118704000</v>
      </c>
    </row>
    <row r="36" spans="1:11" ht="38.25">
      <c r="A36" s="6"/>
      <c r="B36" s="20" t="s">
        <v>84</v>
      </c>
      <c r="C36" s="4" t="s">
        <v>33</v>
      </c>
      <c r="D36" s="4" t="s">
        <v>0</v>
      </c>
      <c r="E36" s="4" t="s">
        <v>25</v>
      </c>
      <c r="F36" s="4" t="s">
        <v>87</v>
      </c>
      <c r="G36" s="4" t="s">
        <v>124</v>
      </c>
      <c r="H36" s="4" t="s">
        <v>34</v>
      </c>
      <c r="I36" s="2">
        <v>1</v>
      </c>
      <c r="J36" s="2">
        <v>1</v>
      </c>
      <c r="K36" s="2">
        <v>29476800</v>
      </c>
    </row>
    <row r="37" spans="1:11" ht="38.25">
      <c r="A37" s="6"/>
      <c r="B37" s="20" t="s">
        <v>84</v>
      </c>
      <c r="C37" s="4" t="s">
        <v>33</v>
      </c>
      <c r="D37" s="4" t="s">
        <v>0</v>
      </c>
      <c r="E37" s="4" t="s">
        <v>25</v>
      </c>
      <c r="F37" s="4" t="s">
        <v>87</v>
      </c>
      <c r="G37" s="4" t="s">
        <v>124</v>
      </c>
      <c r="H37" s="4" t="s">
        <v>34</v>
      </c>
      <c r="I37" s="2">
        <v>1</v>
      </c>
      <c r="J37" s="2">
        <v>1</v>
      </c>
      <c r="K37" s="2">
        <v>13195200</v>
      </c>
    </row>
    <row r="38" spans="1:11" ht="38.25">
      <c r="A38" s="6">
        <v>20</v>
      </c>
      <c r="B38" s="20" t="s">
        <v>82</v>
      </c>
      <c r="C38" s="4" t="s">
        <v>85</v>
      </c>
      <c r="D38" s="4" t="s">
        <v>0</v>
      </c>
      <c r="E38" s="4" t="s">
        <v>114</v>
      </c>
      <c r="F38" s="4" t="s">
        <v>88</v>
      </c>
      <c r="G38" s="4" t="s">
        <v>124</v>
      </c>
      <c r="H38" s="4" t="s">
        <v>36</v>
      </c>
      <c r="I38" s="2">
        <v>2</v>
      </c>
      <c r="J38" s="2">
        <v>2</v>
      </c>
      <c r="K38" s="2">
        <v>4052300</v>
      </c>
    </row>
    <row r="39" spans="1:11" ht="38.25">
      <c r="A39" s="6">
        <v>21</v>
      </c>
      <c r="B39" s="20" t="s">
        <v>90</v>
      </c>
      <c r="C39" s="4" t="s">
        <v>39</v>
      </c>
      <c r="D39" s="4" t="s">
        <v>62</v>
      </c>
      <c r="E39" s="4" t="s">
        <v>92</v>
      </c>
      <c r="F39" s="4" t="s">
        <v>89</v>
      </c>
      <c r="G39" s="4" t="s">
        <v>124</v>
      </c>
      <c r="H39" s="4" t="s">
        <v>43</v>
      </c>
      <c r="I39" s="2">
        <v>1</v>
      </c>
      <c r="J39" s="2">
        <v>1</v>
      </c>
      <c r="K39" s="12">
        <v>224620</v>
      </c>
    </row>
    <row r="40" spans="1:11" ht="51">
      <c r="A40" s="6">
        <v>22</v>
      </c>
      <c r="B40" s="20" t="s">
        <v>81</v>
      </c>
      <c r="C40" s="4" t="s">
        <v>75</v>
      </c>
      <c r="D40" s="4" t="s">
        <v>0</v>
      </c>
      <c r="E40" s="4" t="s">
        <v>92</v>
      </c>
      <c r="F40" s="4" t="s">
        <v>91</v>
      </c>
      <c r="G40" s="4" t="s">
        <v>124</v>
      </c>
      <c r="H40" s="4" t="s">
        <v>43</v>
      </c>
      <c r="I40" s="2">
        <f>65736.67+101088.58+169929.87+132651.8</f>
        <v>469406.92</v>
      </c>
      <c r="J40" s="2">
        <v>403200</v>
      </c>
      <c r="K40" s="2">
        <f>I40</f>
        <v>469406.92</v>
      </c>
    </row>
    <row r="41" spans="1:11" ht="38.25">
      <c r="A41" s="6">
        <v>23</v>
      </c>
      <c r="B41" s="20" t="s">
        <v>47</v>
      </c>
      <c r="C41" s="4" t="s">
        <v>23</v>
      </c>
      <c r="D41" s="4" t="s">
        <v>62</v>
      </c>
      <c r="E41" s="4" t="s">
        <v>92</v>
      </c>
      <c r="F41" s="4" t="s">
        <v>93</v>
      </c>
      <c r="G41" s="4" t="s">
        <v>124</v>
      </c>
      <c r="H41" s="4" t="s">
        <v>43</v>
      </c>
      <c r="I41" s="2">
        <f>44254344+41497064+39842696+44242600+40742000</f>
        <v>210578704</v>
      </c>
      <c r="J41" s="2">
        <v>534727244</v>
      </c>
      <c r="K41" s="2">
        <f>I41</f>
        <v>210578704</v>
      </c>
    </row>
    <row r="42" spans="1:11" ht="38.25">
      <c r="A42" s="6">
        <v>24</v>
      </c>
      <c r="B42" s="20" t="s">
        <v>83</v>
      </c>
      <c r="C42" s="5" t="s">
        <v>96</v>
      </c>
      <c r="D42" s="4" t="s">
        <v>0</v>
      </c>
      <c r="E42" s="5" t="s">
        <v>114</v>
      </c>
      <c r="F42" s="4" t="s">
        <v>86</v>
      </c>
      <c r="G42" s="4" t="s">
        <v>124</v>
      </c>
      <c r="H42" s="4" t="s">
        <v>36</v>
      </c>
      <c r="I42" s="18">
        <v>200</v>
      </c>
      <c r="J42" s="18">
        <v>200</v>
      </c>
      <c r="K42" s="16">
        <v>3000000</v>
      </c>
    </row>
    <row r="43" spans="1:11" ht="38.25">
      <c r="A43" s="6">
        <v>25</v>
      </c>
      <c r="B43" s="20" t="s">
        <v>77</v>
      </c>
      <c r="C43" s="4" t="s">
        <v>75</v>
      </c>
      <c r="D43" s="4" t="s">
        <v>0</v>
      </c>
      <c r="E43" s="4" t="s">
        <v>92</v>
      </c>
      <c r="F43" s="4" t="s">
        <v>98</v>
      </c>
      <c r="G43" s="4" t="s">
        <v>124</v>
      </c>
      <c r="H43" s="4" t="s">
        <v>43</v>
      </c>
      <c r="I43" s="2">
        <f>16620+12780+16620</f>
        <v>46020</v>
      </c>
      <c r="J43" s="2">
        <v>153360</v>
      </c>
      <c r="K43" s="2">
        <f>I43</f>
        <v>46020</v>
      </c>
    </row>
    <row r="44" spans="1:11" ht="38.25">
      <c r="A44" s="6">
        <v>26</v>
      </c>
      <c r="B44" s="20" t="s">
        <v>82</v>
      </c>
      <c r="C44" s="4" t="s">
        <v>26</v>
      </c>
      <c r="D44" s="4" t="s">
        <v>0</v>
      </c>
      <c r="E44" s="4" t="s">
        <v>25</v>
      </c>
      <c r="F44" s="4" t="s">
        <v>100</v>
      </c>
      <c r="G44" s="4" t="s">
        <v>124</v>
      </c>
      <c r="H44" s="4"/>
      <c r="I44" s="2"/>
      <c r="J44" s="2"/>
      <c r="K44" s="2">
        <v>3009600</v>
      </c>
    </row>
    <row r="45" spans="1:11" ht="12.75">
      <c r="A45" s="6"/>
      <c r="B45" s="20"/>
      <c r="C45" s="4" t="s">
        <v>111</v>
      </c>
      <c r="D45" s="4"/>
      <c r="E45" s="4"/>
      <c r="F45" s="4"/>
      <c r="G45" s="4"/>
      <c r="H45" s="4"/>
      <c r="I45" s="2"/>
      <c r="J45" s="2"/>
      <c r="K45" s="2"/>
    </row>
    <row r="46" spans="1:11" ht="38.25">
      <c r="A46" s="6"/>
      <c r="B46" s="20" t="s">
        <v>82</v>
      </c>
      <c r="C46" s="4" t="s">
        <v>101</v>
      </c>
      <c r="D46" s="4" t="s">
        <v>0</v>
      </c>
      <c r="E46" s="4" t="s">
        <v>25</v>
      </c>
      <c r="F46" s="4" t="s">
        <v>100</v>
      </c>
      <c r="G46" s="4" t="s">
        <v>124</v>
      </c>
      <c r="H46" s="4" t="s">
        <v>36</v>
      </c>
      <c r="I46" s="2">
        <v>1</v>
      </c>
      <c r="J46" s="2">
        <v>1</v>
      </c>
      <c r="K46" s="2">
        <v>2129600</v>
      </c>
    </row>
    <row r="47" spans="1:11" ht="38.25">
      <c r="A47" s="6"/>
      <c r="B47" s="20" t="s">
        <v>82</v>
      </c>
      <c r="C47" s="4" t="s">
        <v>102</v>
      </c>
      <c r="D47" s="4" t="s">
        <v>0</v>
      </c>
      <c r="E47" s="4" t="s">
        <v>25</v>
      </c>
      <c r="F47" s="4" t="s">
        <v>100</v>
      </c>
      <c r="G47" s="4" t="s">
        <v>124</v>
      </c>
      <c r="H47" s="4" t="s">
        <v>36</v>
      </c>
      <c r="I47" s="2">
        <v>1</v>
      </c>
      <c r="J47" s="2">
        <v>1</v>
      </c>
      <c r="K47" s="2">
        <v>880000</v>
      </c>
    </row>
    <row r="48" spans="1:11" ht="38.25">
      <c r="A48" s="6">
        <v>27</v>
      </c>
      <c r="B48" s="20" t="s">
        <v>49</v>
      </c>
      <c r="C48" s="4" t="s">
        <v>103</v>
      </c>
      <c r="D48" s="4" t="s">
        <v>0</v>
      </c>
      <c r="E48" s="4" t="s">
        <v>114</v>
      </c>
      <c r="F48" s="4" t="s">
        <v>104</v>
      </c>
      <c r="G48" s="4" t="s">
        <v>124</v>
      </c>
      <c r="H48" s="4" t="s">
        <v>36</v>
      </c>
      <c r="I48" s="2">
        <v>1000</v>
      </c>
      <c r="J48" s="2">
        <v>1000</v>
      </c>
      <c r="K48" s="2">
        <v>760000</v>
      </c>
    </row>
    <row r="49" spans="1:11" ht="51">
      <c r="A49" s="6">
        <v>28</v>
      </c>
      <c r="B49" s="20" t="s">
        <v>64</v>
      </c>
      <c r="C49" s="4" t="s">
        <v>75</v>
      </c>
      <c r="D49" s="4" t="s">
        <v>0</v>
      </c>
      <c r="E49" s="4" t="s">
        <v>92</v>
      </c>
      <c r="F49" s="4" t="s">
        <v>105</v>
      </c>
      <c r="G49" s="4" t="s">
        <v>124</v>
      </c>
      <c r="H49" s="15" t="s">
        <v>43</v>
      </c>
      <c r="I49" s="2">
        <f>577862.54+397099.91+756915.25+450821.96</f>
        <v>2182699.66</v>
      </c>
      <c r="J49" s="24">
        <v>9000000</v>
      </c>
      <c r="K49" s="2">
        <f>I49</f>
        <v>2182699.66</v>
      </c>
    </row>
    <row r="50" spans="1:11" ht="38.25">
      <c r="A50" s="6">
        <v>29</v>
      </c>
      <c r="B50" s="20" t="s">
        <v>49</v>
      </c>
      <c r="C50" s="4" t="s">
        <v>109</v>
      </c>
      <c r="D50" s="4" t="s">
        <v>0</v>
      </c>
      <c r="E50" s="4" t="s">
        <v>25</v>
      </c>
      <c r="F50" s="4" t="s">
        <v>110</v>
      </c>
      <c r="G50" s="4" t="s">
        <v>124</v>
      </c>
      <c r="H50" s="15"/>
      <c r="I50" s="2"/>
      <c r="J50" s="25"/>
      <c r="K50" s="2">
        <v>13735600</v>
      </c>
    </row>
    <row r="51" spans="1:11" ht="12.75">
      <c r="A51" s="6"/>
      <c r="B51" s="20"/>
      <c r="C51" s="13" t="s">
        <v>111</v>
      </c>
      <c r="D51" s="4"/>
      <c r="E51" s="4"/>
      <c r="F51" s="4"/>
      <c r="G51" s="4"/>
      <c r="H51" s="15"/>
      <c r="I51" s="2"/>
      <c r="J51" s="25"/>
      <c r="K51" s="2"/>
    </row>
    <row r="52" spans="1:11" ht="38.25">
      <c r="A52" s="6"/>
      <c r="B52" s="20" t="s">
        <v>49</v>
      </c>
      <c r="C52" s="4" t="s">
        <v>106</v>
      </c>
      <c r="D52" s="4" t="s">
        <v>0</v>
      </c>
      <c r="E52" s="4" t="s">
        <v>25</v>
      </c>
      <c r="F52" s="4" t="s">
        <v>110</v>
      </c>
      <c r="G52" s="4" t="s">
        <v>124</v>
      </c>
      <c r="H52" s="15" t="s">
        <v>36</v>
      </c>
      <c r="I52" s="4">
        <v>100</v>
      </c>
      <c r="J52" s="15">
        <v>100</v>
      </c>
      <c r="K52" s="2">
        <v>1104000</v>
      </c>
    </row>
    <row r="53" spans="1:11" ht="38.25">
      <c r="A53" s="6"/>
      <c r="B53" s="20" t="s">
        <v>49</v>
      </c>
      <c r="C53" s="4" t="s">
        <v>107</v>
      </c>
      <c r="D53" s="4" t="s">
        <v>0</v>
      </c>
      <c r="E53" s="4" t="s">
        <v>25</v>
      </c>
      <c r="F53" s="4" t="s">
        <v>110</v>
      </c>
      <c r="G53" s="4" t="s">
        <v>124</v>
      </c>
      <c r="H53" s="15" t="s">
        <v>36</v>
      </c>
      <c r="I53" s="4">
        <v>80</v>
      </c>
      <c r="J53" s="15">
        <v>80</v>
      </c>
      <c r="K53" s="2">
        <v>10009600</v>
      </c>
    </row>
    <row r="54" spans="1:11" ht="38.25">
      <c r="A54" s="6"/>
      <c r="B54" s="20" t="s">
        <v>49</v>
      </c>
      <c r="C54" s="4" t="s">
        <v>108</v>
      </c>
      <c r="D54" s="4" t="s">
        <v>0</v>
      </c>
      <c r="E54" s="4" t="s">
        <v>25</v>
      </c>
      <c r="F54" s="4" t="s">
        <v>110</v>
      </c>
      <c r="G54" s="4" t="s">
        <v>124</v>
      </c>
      <c r="H54" s="15" t="s">
        <v>36</v>
      </c>
      <c r="I54" s="4">
        <v>10</v>
      </c>
      <c r="J54" s="15">
        <v>10</v>
      </c>
      <c r="K54" s="2">
        <v>874000</v>
      </c>
    </row>
    <row r="55" spans="1:11" ht="38.25">
      <c r="A55" s="6"/>
      <c r="B55" s="20" t="s">
        <v>49</v>
      </c>
      <c r="C55" s="4" t="s">
        <v>108</v>
      </c>
      <c r="D55" s="4" t="s">
        <v>0</v>
      </c>
      <c r="E55" s="4" t="s">
        <v>25</v>
      </c>
      <c r="F55" s="4" t="s">
        <v>110</v>
      </c>
      <c r="G55" s="4" t="s">
        <v>124</v>
      </c>
      <c r="H55" s="15" t="s">
        <v>36</v>
      </c>
      <c r="I55" s="4">
        <v>10</v>
      </c>
      <c r="J55" s="15">
        <v>10</v>
      </c>
      <c r="K55" s="2">
        <v>874000</v>
      </c>
    </row>
    <row r="56" spans="1:11" ht="38.25">
      <c r="A56" s="6"/>
      <c r="B56" s="20" t="s">
        <v>49</v>
      </c>
      <c r="C56" s="4" t="s">
        <v>108</v>
      </c>
      <c r="D56" s="4" t="s">
        <v>0</v>
      </c>
      <c r="E56" s="4" t="s">
        <v>25</v>
      </c>
      <c r="F56" s="4" t="s">
        <v>110</v>
      </c>
      <c r="G56" s="4" t="s">
        <v>124</v>
      </c>
      <c r="H56" s="15" t="s">
        <v>36</v>
      </c>
      <c r="I56" s="4">
        <v>10</v>
      </c>
      <c r="J56" s="15">
        <v>10</v>
      </c>
      <c r="K56" s="2">
        <v>874000</v>
      </c>
    </row>
    <row r="57" spans="1:11" ht="38.25">
      <c r="A57" s="6">
        <v>30</v>
      </c>
      <c r="B57" s="20" t="s">
        <v>112</v>
      </c>
      <c r="C57" s="5" t="s">
        <v>113</v>
      </c>
      <c r="D57" s="4" t="s">
        <v>0</v>
      </c>
      <c r="E57" s="4" t="s">
        <v>114</v>
      </c>
      <c r="F57" s="4" t="s">
        <v>115</v>
      </c>
      <c r="G57" s="4" t="s">
        <v>124</v>
      </c>
      <c r="H57" s="4" t="s">
        <v>116</v>
      </c>
      <c r="I57" s="18">
        <v>10</v>
      </c>
      <c r="J57" s="17">
        <v>10</v>
      </c>
      <c r="K57" s="2">
        <v>550000</v>
      </c>
    </row>
    <row r="58" spans="1:11" ht="38.25">
      <c r="A58" s="6">
        <v>31</v>
      </c>
      <c r="B58" s="20" t="s">
        <v>112</v>
      </c>
      <c r="C58" s="4" t="s">
        <v>117</v>
      </c>
      <c r="D58" s="4" t="s">
        <v>0</v>
      </c>
      <c r="E58" s="4" t="s">
        <v>114</v>
      </c>
      <c r="F58" s="4" t="s">
        <v>118</v>
      </c>
      <c r="G58" s="4" t="s">
        <v>124</v>
      </c>
      <c r="H58" s="4" t="s">
        <v>37</v>
      </c>
      <c r="I58" s="2">
        <v>300</v>
      </c>
      <c r="J58" s="2">
        <v>300</v>
      </c>
      <c r="K58" s="18">
        <v>2046000</v>
      </c>
    </row>
    <row r="59" spans="1:11" ht="38.25">
      <c r="A59" s="6">
        <v>32</v>
      </c>
      <c r="B59" s="20" t="s">
        <v>49</v>
      </c>
      <c r="C59" s="4" t="s">
        <v>172</v>
      </c>
      <c r="D59" s="4" t="s">
        <v>0</v>
      </c>
      <c r="E59" s="4" t="s">
        <v>25</v>
      </c>
      <c r="F59" s="4" t="s">
        <v>122</v>
      </c>
      <c r="G59" s="4" t="s">
        <v>124</v>
      </c>
      <c r="H59" s="4"/>
      <c r="I59" s="2"/>
      <c r="J59" s="2"/>
      <c r="K59" s="2">
        <v>6401500</v>
      </c>
    </row>
    <row r="60" spans="1:11" ht="12.75">
      <c r="A60" s="6"/>
      <c r="B60" s="22"/>
      <c r="C60" s="4" t="s">
        <v>111</v>
      </c>
      <c r="D60" s="23"/>
      <c r="E60" s="4"/>
      <c r="F60" s="4"/>
      <c r="G60" s="4"/>
      <c r="H60" s="4"/>
      <c r="I60" s="2"/>
      <c r="J60" s="2"/>
      <c r="K60" s="3"/>
    </row>
    <row r="61" spans="1:11" ht="51">
      <c r="A61" s="6"/>
      <c r="B61" s="20" t="s">
        <v>49</v>
      </c>
      <c r="C61" s="19" t="s">
        <v>167</v>
      </c>
      <c r="D61" s="4" t="s">
        <v>0</v>
      </c>
      <c r="E61" s="4" t="s">
        <v>25</v>
      </c>
      <c r="F61" s="4" t="s">
        <v>122</v>
      </c>
      <c r="G61" s="4" t="s">
        <v>124</v>
      </c>
      <c r="H61" s="4" t="s">
        <v>36</v>
      </c>
      <c r="I61" s="2">
        <v>1</v>
      </c>
      <c r="J61" s="17">
        <v>1</v>
      </c>
      <c r="K61" s="2">
        <v>1649200</v>
      </c>
    </row>
    <row r="62" spans="1:11" ht="38.25">
      <c r="A62" s="6"/>
      <c r="B62" s="20" t="s">
        <v>49</v>
      </c>
      <c r="C62" s="19" t="s">
        <v>168</v>
      </c>
      <c r="D62" s="4" t="s">
        <v>0</v>
      </c>
      <c r="E62" s="4" t="s">
        <v>25</v>
      </c>
      <c r="F62" s="4" t="s">
        <v>122</v>
      </c>
      <c r="G62" s="4" t="s">
        <v>124</v>
      </c>
      <c r="H62" s="4" t="s">
        <v>36</v>
      </c>
      <c r="I62" s="2">
        <v>1</v>
      </c>
      <c r="J62" s="17">
        <v>1</v>
      </c>
      <c r="K62" s="2">
        <v>4752300</v>
      </c>
    </row>
    <row r="63" spans="1:11" ht="38.25">
      <c r="A63" s="6">
        <v>33</v>
      </c>
      <c r="B63" s="20" t="s">
        <v>49</v>
      </c>
      <c r="C63" s="5" t="s">
        <v>125</v>
      </c>
      <c r="D63" s="4" t="s">
        <v>0</v>
      </c>
      <c r="E63" s="4" t="s">
        <v>114</v>
      </c>
      <c r="F63" s="4" t="s">
        <v>126</v>
      </c>
      <c r="G63" s="4" t="s">
        <v>124</v>
      </c>
      <c r="H63" s="4" t="s">
        <v>36</v>
      </c>
      <c r="I63" s="2">
        <v>10</v>
      </c>
      <c r="J63" s="2">
        <v>10</v>
      </c>
      <c r="K63" s="18">
        <v>218200</v>
      </c>
    </row>
    <row r="64" spans="1:11" ht="38.25">
      <c r="A64" s="6">
        <v>34</v>
      </c>
      <c r="B64" s="20" t="s">
        <v>49</v>
      </c>
      <c r="C64" s="4" t="s">
        <v>127</v>
      </c>
      <c r="D64" s="4" t="s">
        <v>0</v>
      </c>
      <c r="E64" s="4" t="s">
        <v>114</v>
      </c>
      <c r="F64" s="4" t="s">
        <v>128</v>
      </c>
      <c r="G64" s="4" t="s">
        <v>124</v>
      </c>
      <c r="H64" s="4" t="s">
        <v>36</v>
      </c>
      <c r="I64" s="2">
        <v>2</v>
      </c>
      <c r="J64" s="2">
        <v>2</v>
      </c>
      <c r="K64" s="2">
        <v>4398000</v>
      </c>
    </row>
    <row r="65" spans="1:11" ht="38.25">
      <c r="A65" s="6">
        <v>35</v>
      </c>
      <c r="B65" s="20" t="s">
        <v>64</v>
      </c>
      <c r="C65" s="4" t="s">
        <v>129</v>
      </c>
      <c r="D65" s="4" t="s">
        <v>0</v>
      </c>
      <c r="E65" s="4" t="s">
        <v>1</v>
      </c>
      <c r="F65" s="4" t="s">
        <v>130</v>
      </c>
      <c r="G65" s="4" t="s">
        <v>124</v>
      </c>
      <c r="H65" s="4" t="s">
        <v>43</v>
      </c>
      <c r="I65" s="2">
        <f>7710000*5+1051004.04</f>
        <v>39601004.04</v>
      </c>
      <c r="J65" s="2">
        <v>92520000</v>
      </c>
      <c r="K65" s="2">
        <f>I65</f>
        <v>39601004.04</v>
      </c>
    </row>
    <row r="66" spans="1:11" ht="38.25">
      <c r="A66" s="6">
        <v>36</v>
      </c>
      <c r="B66" s="20" t="s">
        <v>49</v>
      </c>
      <c r="C66" s="4" t="s">
        <v>103</v>
      </c>
      <c r="D66" s="4" t="s">
        <v>0</v>
      </c>
      <c r="E66" s="4" t="s">
        <v>114</v>
      </c>
      <c r="F66" s="4" t="s">
        <v>131</v>
      </c>
      <c r="G66" s="4" t="s">
        <v>124</v>
      </c>
      <c r="H66" s="4" t="s">
        <v>36</v>
      </c>
      <c r="I66" s="2">
        <v>1000</v>
      </c>
      <c r="J66" s="2">
        <v>1000</v>
      </c>
      <c r="K66" s="2">
        <v>760000</v>
      </c>
    </row>
    <row r="67" spans="1:11" ht="38.25">
      <c r="A67" s="6">
        <v>37</v>
      </c>
      <c r="B67" s="20" t="s">
        <v>49</v>
      </c>
      <c r="C67" s="4" t="s">
        <v>132</v>
      </c>
      <c r="D67" s="4" t="s">
        <v>0</v>
      </c>
      <c r="E67" s="4" t="s">
        <v>114</v>
      </c>
      <c r="F67" s="4" t="s">
        <v>133</v>
      </c>
      <c r="G67" s="4" t="s">
        <v>124</v>
      </c>
      <c r="H67" s="4" t="s">
        <v>36</v>
      </c>
      <c r="I67" s="2">
        <v>10</v>
      </c>
      <c r="J67" s="2">
        <v>10</v>
      </c>
      <c r="K67" s="2">
        <v>1300000</v>
      </c>
    </row>
    <row r="68" spans="1:11" ht="38.25">
      <c r="A68" s="6">
        <v>38</v>
      </c>
      <c r="B68" s="20" t="s">
        <v>49</v>
      </c>
      <c r="C68" s="4" t="s">
        <v>134</v>
      </c>
      <c r="D68" s="4" t="s">
        <v>0</v>
      </c>
      <c r="E68" s="4" t="s">
        <v>114</v>
      </c>
      <c r="F68" s="4" t="s">
        <v>135</v>
      </c>
      <c r="G68" s="4" t="s">
        <v>124</v>
      </c>
      <c r="H68" s="4" t="s">
        <v>34</v>
      </c>
      <c r="I68" s="2">
        <v>20</v>
      </c>
      <c r="J68" s="2">
        <v>20</v>
      </c>
      <c r="K68" s="2">
        <v>966000</v>
      </c>
    </row>
    <row r="69" spans="1:11" ht="38.25">
      <c r="A69" s="6">
        <v>39</v>
      </c>
      <c r="B69" s="20" t="s">
        <v>137</v>
      </c>
      <c r="C69" s="4" t="s">
        <v>136</v>
      </c>
      <c r="D69" s="4" t="s">
        <v>0</v>
      </c>
      <c r="E69" s="4" t="s">
        <v>25</v>
      </c>
      <c r="F69" s="4" t="s">
        <v>138</v>
      </c>
      <c r="G69" s="4" t="s">
        <v>124</v>
      </c>
      <c r="H69" s="4" t="s">
        <v>36</v>
      </c>
      <c r="I69" s="2">
        <v>90</v>
      </c>
      <c r="J69" s="2">
        <v>90</v>
      </c>
      <c r="K69" s="2">
        <v>27522000</v>
      </c>
    </row>
    <row r="70" spans="1:11" ht="38.25">
      <c r="A70" s="6">
        <v>40</v>
      </c>
      <c r="B70" s="20" t="s">
        <v>49</v>
      </c>
      <c r="C70" s="4" t="s">
        <v>103</v>
      </c>
      <c r="D70" s="4" t="s">
        <v>0</v>
      </c>
      <c r="E70" s="4" t="s">
        <v>114</v>
      </c>
      <c r="F70" s="4" t="s">
        <v>139</v>
      </c>
      <c r="G70" s="4" t="s">
        <v>124</v>
      </c>
      <c r="H70" s="4" t="s">
        <v>36</v>
      </c>
      <c r="I70" s="2">
        <v>2000</v>
      </c>
      <c r="J70" s="2">
        <v>2000</v>
      </c>
      <c r="K70" s="2">
        <v>1260000</v>
      </c>
    </row>
    <row r="71" spans="1:11" ht="38.25">
      <c r="A71" s="6">
        <v>41</v>
      </c>
      <c r="B71" s="20" t="s">
        <v>82</v>
      </c>
      <c r="C71" s="4" t="s">
        <v>140</v>
      </c>
      <c r="D71" s="4" t="s">
        <v>0</v>
      </c>
      <c r="E71" s="4" t="s">
        <v>114</v>
      </c>
      <c r="F71" s="4" t="s">
        <v>141</v>
      </c>
      <c r="G71" s="4" t="s">
        <v>124</v>
      </c>
      <c r="H71" s="4" t="s">
        <v>34</v>
      </c>
      <c r="I71" s="2">
        <v>2</v>
      </c>
      <c r="J71" s="2">
        <v>2</v>
      </c>
      <c r="K71" s="2">
        <v>1898000</v>
      </c>
    </row>
    <row r="72" spans="1:11" ht="38.25">
      <c r="A72" s="6">
        <v>42</v>
      </c>
      <c r="B72" s="20" t="s">
        <v>49</v>
      </c>
      <c r="C72" s="4" t="s">
        <v>142</v>
      </c>
      <c r="D72" s="4" t="s">
        <v>0</v>
      </c>
      <c r="E72" s="4" t="s">
        <v>114</v>
      </c>
      <c r="F72" s="4" t="s">
        <v>143</v>
      </c>
      <c r="G72" s="4" t="s">
        <v>124</v>
      </c>
      <c r="H72" s="4" t="s">
        <v>37</v>
      </c>
      <c r="I72" s="2">
        <v>200</v>
      </c>
      <c r="J72" s="2">
        <v>200</v>
      </c>
      <c r="K72" s="2">
        <v>1799600</v>
      </c>
    </row>
    <row r="73" spans="1:11" ht="38.25">
      <c r="A73" s="6">
        <v>43</v>
      </c>
      <c r="B73" s="20" t="s">
        <v>47</v>
      </c>
      <c r="C73" s="4" t="s">
        <v>144</v>
      </c>
      <c r="D73" s="4" t="s">
        <v>0</v>
      </c>
      <c r="E73" s="4" t="s">
        <v>114</v>
      </c>
      <c r="F73" s="4" t="s">
        <v>145</v>
      </c>
      <c r="G73" s="4" t="s">
        <v>124</v>
      </c>
      <c r="H73" s="4" t="s">
        <v>36</v>
      </c>
      <c r="I73" s="2">
        <v>1</v>
      </c>
      <c r="J73" s="2">
        <v>1</v>
      </c>
      <c r="K73" s="2">
        <v>170000</v>
      </c>
    </row>
    <row r="74" spans="1:11" ht="38.25">
      <c r="A74" s="6">
        <v>44</v>
      </c>
      <c r="B74" s="20" t="s">
        <v>64</v>
      </c>
      <c r="C74" s="4" t="s">
        <v>146</v>
      </c>
      <c r="D74" s="4" t="s">
        <v>0</v>
      </c>
      <c r="E74" s="4" t="s">
        <v>92</v>
      </c>
      <c r="F74" s="4" t="s">
        <v>147</v>
      </c>
      <c r="G74" s="4" t="s">
        <v>124</v>
      </c>
      <c r="H74" s="4" t="s">
        <v>43</v>
      </c>
      <c r="I74" s="2">
        <f>1423647+1089973</f>
        <v>2513620</v>
      </c>
      <c r="J74" s="2">
        <v>19200000</v>
      </c>
      <c r="K74" s="2">
        <f>I74</f>
        <v>2513620</v>
      </c>
    </row>
    <row r="75" spans="1:11" ht="38.25">
      <c r="A75" s="6">
        <v>45</v>
      </c>
      <c r="B75" s="20"/>
      <c r="C75" s="4" t="s">
        <v>150</v>
      </c>
      <c r="D75" s="4" t="s">
        <v>152</v>
      </c>
      <c r="E75" s="4"/>
      <c r="F75" s="4" t="s">
        <v>157</v>
      </c>
      <c r="G75" s="4" t="s">
        <v>151</v>
      </c>
      <c r="H75" s="4" t="s">
        <v>36</v>
      </c>
      <c r="I75" s="2"/>
      <c r="J75" s="2"/>
      <c r="K75" s="2">
        <v>6244684</v>
      </c>
    </row>
    <row r="76" spans="1:11" ht="12.75">
      <c r="A76" s="6"/>
      <c r="B76" s="20"/>
      <c r="C76" s="13" t="s">
        <v>111</v>
      </c>
      <c r="D76" s="4"/>
      <c r="E76" s="4"/>
      <c r="F76" s="4"/>
      <c r="G76" s="4"/>
      <c r="H76" s="4"/>
      <c r="I76" s="2"/>
      <c r="J76" s="2"/>
      <c r="K76" s="2"/>
    </row>
    <row r="77" spans="1:11" ht="38.25">
      <c r="A77" s="6"/>
      <c r="B77" s="22"/>
      <c r="C77" s="26" t="s">
        <v>149</v>
      </c>
      <c r="D77" s="4" t="s">
        <v>152</v>
      </c>
      <c r="E77" s="4"/>
      <c r="F77" s="4" t="s">
        <v>157</v>
      </c>
      <c r="G77" s="4" t="s">
        <v>151</v>
      </c>
      <c r="H77" s="4" t="s">
        <v>36</v>
      </c>
      <c r="I77" s="2">
        <v>10</v>
      </c>
      <c r="J77" s="2">
        <v>10</v>
      </c>
      <c r="K77" s="2">
        <v>1776359</v>
      </c>
    </row>
    <row r="78" spans="1:11" ht="38.25">
      <c r="A78" s="6"/>
      <c r="B78" s="22"/>
      <c r="C78" s="26" t="s">
        <v>153</v>
      </c>
      <c r="D78" s="4" t="s">
        <v>152</v>
      </c>
      <c r="E78" s="4"/>
      <c r="F78" s="4" t="s">
        <v>157</v>
      </c>
      <c r="G78" s="4" t="s">
        <v>151</v>
      </c>
      <c r="H78" s="4" t="s">
        <v>36</v>
      </c>
      <c r="I78" s="2">
        <v>5</v>
      </c>
      <c r="J78" s="2">
        <v>5</v>
      </c>
      <c r="K78" s="12">
        <v>1702494.5</v>
      </c>
    </row>
    <row r="79" spans="1:11" ht="38.25">
      <c r="A79" s="6"/>
      <c r="B79" s="22"/>
      <c r="C79" s="27" t="s">
        <v>154</v>
      </c>
      <c r="D79" s="4" t="s">
        <v>152</v>
      </c>
      <c r="E79" s="4"/>
      <c r="F79" s="4" t="s">
        <v>157</v>
      </c>
      <c r="G79" s="4" t="s">
        <v>151</v>
      </c>
      <c r="H79" s="4" t="s">
        <v>36</v>
      </c>
      <c r="I79" s="2">
        <v>5</v>
      </c>
      <c r="J79" s="2">
        <v>5</v>
      </c>
      <c r="K79" s="12">
        <v>2765830.5</v>
      </c>
    </row>
    <row r="80" spans="1:11" ht="38.25">
      <c r="A80" s="6">
        <v>46</v>
      </c>
      <c r="B80" s="20" t="s">
        <v>49</v>
      </c>
      <c r="C80" s="5" t="s">
        <v>155</v>
      </c>
      <c r="D80" s="4" t="s">
        <v>0</v>
      </c>
      <c r="E80" s="4" t="s">
        <v>114</v>
      </c>
      <c r="F80" s="4" t="s">
        <v>156</v>
      </c>
      <c r="G80" s="4" t="s">
        <v>124</v>
      </c>
      <c r="H80" s="4" t="s">
        <v>36</v>
      </c>
      <c r="I80" s="2">
        <v>1600</v>
      </c>
      <c r="J80" s="2">
        <v>1600</v>
      </c>
      <c r="K80" s="2">
        <v>1760000</v>
      </c>
    </row>
    <row r="81" spans="1:11" ht="30" customHeight="1">
      <c r="A81" s="6">
        <v>47</v>
      </c>
      <c r="B81" s="20" t="s">
        <v>47</v>
      </c>
      <c r="C81" s="4" t="s">
        <v>159</v>
      </c>
      <c r="D81" s="4" t="s">
        <v>0</v>
      </c>
      <c r="E81" s="4" t="s">
        <v>92</v>
      </c>
      <c r="F81" s="4" t="s">
        <v>158</v>
      </c>
      <c r="G81" s="4" t="s">
        <v>124</v>
      </c>
      <c r="H81" s="4" t="s">
        <v>36</v>
      </c>
      <c r="I81" s="2">
        <v>3</v>
      </c>
      <c r="J81" s="2">
        <v>3</v>
      </c>
      <c r="K81" s="2">
        <v>172500</v>
      </c>
    </row>
    <row r="82" spans="1:11" ht="38.25">
      <c r="A82" s="6">
        <v>48</v>
      </c>
      <c r="B82" s="20" t="s">
        <v>161</v>
      </c>
      <c r="C82" s="4" t="s">
        <v>160</v>
      </c>
      <c r="D82" s="4" t="s">
        <v>0</v>
      </c>
      <c r="E82" s="4" t="s">
        <v>92</v>
      </c>
      <c r="F82" s="4" t="s">
        <v>162</v>
      </c>
      <c r="G82" s="4" t="s">
        <v>124</v>
      </c>
      <c r="H82" s="4" t="s">
        <v>163</v>
      </c>
      <c r="I82" s="2">
        <f>2.846+3.672</f>
        <v>6.518000000000001</v>
      </c>
      <c r="J82" s="21">
        <v>1258.9256</v>
      </c>
      <c r="K82" s="2">
        <f>463891.03+598527</f>
        <v>1062418.03</v>
      </c>
    </row>
    <row r="83" spans="1:11" ht="38.25">
      <c r="A83" s="6">
        <v>49</v>
      </c>
      <c r="B83" s="20" t="s">
        <v>90</v>
      </c>
      <c r="C83" s="4" t="s">
        <v>164</v>
      </c>
      <c r="D83" s="4" t="s">
        <v>0</v>
      </c>
      <c r="E83" s="4" t="s">
        <v>92</v>
      </c>
      <c r="F83" s="4" t="s">
        <v>165</v>
      </c>
      <c r="G83" s="4" t="s">
        <v>124</v>
      </c>
      <c r="H83" s="4" t="s">
        <v>36</v>
      </c>
      <c r="I83" s="2">
        <v>1</v>
      </c>
      <c r="J83" s="2">
        <v>1</v>
      </c>
      <c r="K83" s="2">
        <v>6727500</v>
      </c>
    </row>
    <row r="84" spans="1:11" ht="38.25">
      <c r="A84" s="6">
        <v>50</v>
      </c>
      <c r="B84" s="20" t="s">
        <v>49</v>
      </c>
      <c r="C84" s="4" t="s">
        <v>125</v>
      </c>
      <c r="D84" s="4" t="s">
        <v>0</v>
      </c>
      <c r="E84" s="4" t="s">
        <v>114</v>
      </c>
      <c r="F84" s="4" t="s">
        <v>166</v>
      </c>
      <c r="G84" s="4" t="s">
        <v>124</v>
      </c>
      <c r="H84" s="4" t="s">
        <v>36</v>
      </c>
      <c r="I84" s="2">
        <v>10</v>
      </c>
      <c r="J84" s="2">
        <v>10</v>
      </c>
      <c r="K84" s="2">
        <v>277770</v>
      </c>
    </row>
    <row r="85" spans="1:11" ht="12.75">
      <c r="A85" s="6">
        <v>51</v>
      </c>
      <c r="B85" s="20"/>
      <c r="C85" s="4"/>
      <c r="D85" s="4"/>
      <c r="E85" s="4"/>
      <c r="F85" s="4"/>
      <c r="G85" s="4"/>
      <c r="H85" s="4"/>
      <c r="I85" s="2"/>
      <c r="J85" s="2"/>
      <c r="K85" s="2"/>
    </row>
    <row r="86" spans="1:11" ht="12.75">
      <c r="A86" s="6"/>
      <c r="B86" s="20"/>
      <c r="C86" s="4"/>
      <c r="D86" s="4"/>
      <c r="E86" s="4"/>
      <c r="F86" s="4"/>
      <c r="G86" s="4"/>
      <c r="H86" s="4"/>
      <c r="I86" s="2"/>
      <c r="J86" s="2"/>
      <c r="K86" s="2"/>
    </row>
    <row r="88" ht="21.75" customHeight="1">
      <c r="B88" s="14" t="s">
        <v>19</v>
      </c>
    </row>
  </sheetData>
  <sheetProtection/>
  <mergeCells count="3">
    <mergeCell ref="A4:K4"/>
    <mergeCell ref="A6:K6"/>
    <mergeCell ref="A7:K7"/>
  </mergeCells>
  <printOptions/>
  <pageMargins left="0.31496062992125984" right="0.11811023622047245" top="0.7480314960629921" bottom="0.7480314960629921" header="0.31496062992125984" footer="0.31496062992125984"/>
  <pageSetup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Ravshan Khamidov</cp:lastModifiedBy>
  <cp:lastPrinted>2020-04-07T08:50:10Z</cp:lastPrinted>
  <dcterms:created xsi:type="dcterms:W3CDTF">1996-10-08T23:32:33Z</dcterms:created>
  <dcterms:modified xsi:type="dcterms:W3CDTF">2020-08-14T10:59:12Z</dcterms:modified>
  <cp:category/>
  <cp:version/>
  <cp:contentType/>
  <cp:contentStatus/>
</cp:coreProperties>
</file>